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6" yWindow="71" windowWidth="11335" windowHeight="6801" activeTab="0"/>
  </bookViews>
  <sheets>
    <sheet name="Consol PL3Q" sheetId="1" r:id="rId1"/>
    <sheet name="Cond BS3Q" sheetId="2" r:id="rId2"/>
    <sheet name="Cond CF" sheetId="3" r:id="rId3"/>
    <sheet name="Cond Eqt3Q" sheetId="4" r:id="rId4"/>
  </sheets>
  <definedNames>
    <definedName name="_xlnm.Print_Area" localSheetId="1">'Cond BS3Q'!$A$1:$F$59</definedName>
  </definedNames>
  <calcPr fullCalcOnLoad="1"/>
</workbook>
</file>

<file path=xl/sharedStrings.xml><?xml version="1.0" encoding="utf-8"?>
<sst xmlns="http://schemas.openxmlformats.org/spreadsheetml/2006/main" count="230" uniqueCount="131">
  <si>
    <t>Total</t>
  </si>
  <si>
    <t xml:space="preserve"> </t>
  </si>
  <si>
    <t>Long Term Investments</t>
  </si>
  <si>
    <t>Intangible Assets</t>
  </si>
  <si>
    <t>Other long term assets</t>
  </si>
  <si>
    <t>Current Assets</t>
  </si>
  <si>
    <t>Inventories</t>
  </si>
  <si>
    <t>Trade Debtors</t>
  </si>
  <si>
    <t>Short term investments</t>
  </si>
  <si>
    <t>Other Debtors, Deposits and Prepayments</t>
  </si>
  <si>
    <t>Cash and Bank Balances</t>
  </si>
  <si>
    <t>Fixed Deposits</t>
  </si>
  <si>
    <t>Current Liabilities</t>
  </si>
  <si>
    <t>Trade Payables</t>
  </si>
  <si>
    <t>Other Payables</t>
  </si>
  <si>
    <t>Short Term Borrowings</t>
  </si>
  <si>
    <t>Provision for Taxation</t>
  </si>
  <si>
    <t>Net Current Assets</t>
  </si>
  <si>
    <t>Shareholders' Fund</t>
  </si>
  <si>
    <t>Share Capital</t>
  </si>
  <si>
    <t>Reserves</t>
  </si>
  <si>
    <t>Share Premium</t>
  </si>
  <si>
    <t>Revaluation Reserve</t>
  </si>
  <si>
    <t>Others</t>
  </si>
  <si>
    <t>Retained Profits</t>
  </si>
  <si>
    <t>Long Term Borrowings</t>
  </si>
  <si>
    <t>Minority Interests</t>
  </si>
  <si>
    <t>Revenue</t>
  </si>
  <si>
    <t>Investment income</t>
  </si>
  <si>
    <t>Other income</t>
  </si>
  <si>
    <t>Finance cost</t>
  </si>
  <si>
    <t>Exceptional items</t>
  </si>
  <si>
    <t>Income tax</t>
  </si>
  <si>
    <t>Depreciation and amortisation</t>
  </si>
  <si>
    <t>Minority interests</t>
  </si>
  <si>
    <t>Basic (based on ordinary shares-sen)</t>
  </si>
  <si>
    <t>(ii)</t>
  </si>
  <si>
    <t>Fully diluted (based on ordinary shares-sen)</t>
  </si>
  <si>
    <t>(a)</t>
  </si>
  <si>
    <t>(b)</t>
  </si>
  <si>
    <t>(d)</t>
  </si>
  <si>
    <t>(e)</t>
  </si>
  <si>
    <t>(g)</t>
  </si>
  <si>
    <t>(h)</t>
  </si>
  <si>
    <t xml:space="preserve">(ii) </t>
  </si>
  <si>
    <t>(i)</t>
  </si>
  <si>
    <t>Interest expenses</t>
  </si>
  <si>
    <t>RM</t>
  </si>
  <si>
    <t>Net profit for the period</t>
  </si>
  <si>
    <t>CASH FLOWS FROM / (USED IN) OPERATING ACTIVITIES</t>
  </si>
  <si>
    <t>Adjustment for :</t>
  </si>
  <si>
    <t>Operating Profit Before Working Capital Changes</t>
  </si>
  <si>
    <t>Net Cash From Operations</t>
  </si>
  <si>
    <t>Income tax paid</t>
  </si>
  <si>
    <t>Net Cash Used In Investing Activities</t>
  </si>
  <si>
    <t>Net Cash From Operating Activities</t>
  </si>
  <si>
    <t>CASH FLOW FROM / (USED IN) INVESTING ACTIVITIES</t>
  </si>
  <si>
    <t>Proceeds on disposal of property, plant and equipment</t>
  </si>
  <si>
    <t>Additions to property, plant and equipment</t>
  </si>
  <si>
    <t>Payment of license fees</t>
  </si>
  <si>
    <t>CASH FLOW FROM / (USED IN) FINANCING ACTIVITIES</t>
  </si>
  <si>
    <t>Net Cash Generated From Financing Activities</t>
  </si>
  <si>
    <t>NET INCREASE / (DECREASE) IN CASH AND CASH EQUIVALENTS</t>
  </si>
  <si>
    <t>CASH AND CASH EQUIVALENTS AT THE END  OF PERIOD</t>
  </si>
  <si>
    <t>CASH AND CASH EQUIVALENTS AT THE BEGINNING OF PERIOD</t>
  </si>
  <si>
    <t>CASH AND CASH EQUIVALENTS CARRIED FORWARD CONSIST OF :</t>
  </si>
  <si>
    <t>Cash and bank balances</t>
  </si>
  <si>
    <t>Fixed deposits with licensed banks</t>
  </si>
  <si>
    <t>Bank Overdrafts</t>
  </si>
  <si>
    <t>Dividend received</t>
  </si>
  <si>
    <t>Interest received</t>
  </si>
  <si>
    <t>Dividend paid</t>
  </si>
  <si>
    <t>Proceeds on disposal of a subsidiary company</t>
  </si>
  <si>
    <t xml:space="preserve">CONDENSED CONSOLIDATED BALANCE SHEET </t>
  </si>
  <si>
    <t>CONDENSED CONSOLIDATED STATEMENTS OF CHANGES IN EQUITY</t>
  </si>
  <si>
    <t>Balance as at 1 January 2002</t>
  </si>
  <si>
    <t>Balance as at 30 September 2002</t>
  </si>
  <si>
    <t>Exercise of share options</t>
  </si>
  <si>
    <t>Currency translation differences</t>
  </si>
  <si>
    <t xml:space="preserve">Dividend </t>
  </si>
  <si>
    <t>Profit before tax :</t>
  </si>
  <si>
    <t>Non-cash items</t>
  </si>
  <si>
    <t>Changes in working capital</t>
  </si>
  <si>
    <t>Net change in current assets</t>
  </si>
  <si>
    <t>Net change in current liabilities</t>
  </si>
  <si>
    <t>Repayment of borrowings</t>
  </si>
  <si>
    <t>Proceeds from borrowings</t>
  </si>
  <si>
    <t>Share issued</t>
  </si>
  <si>
    <t xml:space="preserve">CONDENSED CONSOLIDATED CASHFLOW STATEMENTS </t>
  </si>
  <si>
    <t>(RM'000)</t>
  </si>
  <si>
    <t>Gain on disposal of a subsidairy company</t>
  </si>
  <si>
    <t>Note : Cash and cash equivalents exclude the fixed deposits secured for banking facilities granted to certain subsidiaries</t>
  </si>
  <si>
    <t>N/A</t>
  </si>
  <si>
    <t>(The Condensed Consolidated Income Statements should be read in conjuction  with the Annual Financial Report for the Year Ended 31 December 2001)</t>
  </si>
  <si>
    <t>(c)</t>
  </si>
  <si>
    <t>(The Condensed Consolidated Cash Flow Statements should be read in conjuction with the Annual Financial Report for the Year Ended 31 December 2001)</t>
  </si>
  <si>
    <t>Balance as at 1 January 2001</t>
  </si>
  <si>
    <t>Bonus issue (3:1)</t>
  </si>
  <si>
    <t>Issue of share capital</t>
  </si>
  <si>
    <t xml:space="preserve"> - acquisition of subsidiaries</t>
  </si>
  <si>
    <t>Balance as at 30 September 2001</t>
  </si>
  <si>
    <t>Non-Distributable Reserve</t>
  </si>
  <si>
    <t>(The Condensed Consolidated Statements of Changes in Equity should be read in conjuction  with the Annual Financial Report for the Year Ended 31 December 2001)</t>
  </si>
  <si>
    <t>FUTUTECH BERHAD (122592-U)</t>
  </si>
  <si>
    <t>(Incorporated in Malaysia)</t>
  </si>
  <si>
    <t>UNAUDITED 3RD QUARTER REPORT ON CONSOLIDATED RESULTS
FOR THE FINANCIAL PERIOD ENDED 30 SEPTEMBER 2002</t>
  </si>
  <si>
    <t xml:space="preserve">2
</t>
  </si>
  <si>
    <t xml:space="preserve">(a)
</t>
  </si>
  <si>
    <t>Net Profit / (loss) attributable to members of the Company</t>
  </si>
  <si>
    <t>Profit / (loss) after income tax before deducting minority interest</t>
  </si>
  <si>
    <t>CONDENSED CONSOLIDATED INCOME STATEMENT</t>
  </si>
  <si>
    <t>Profit /(loss) before finance cost, depreciation and amortisation, exceptional items, income tax, minority interests and extraordinary items</t>
  </si>
  <si>
    <t>(AUDITED)
As at
31.12.2001
(RM'000)</t>
  </si>
  <si>
    <t>9 Months
ended
30.09.2002</t>
  </si>
  <si>
    <t>Current
quarter
ended 30.09.2002</t>
  </si>
  <si>
    <t>Comparative quarter
ended 30.09.2001</t>
  </si>
  <si>
    <t>Comparative
9 Months cumulative
to-date
30.09.2001</t>
  </si>
  <si>
    <t>(f)</t>
  </si>
  <si>
    <t>Earnings per share based on 2 (h) above after deducting any provision for preference dividends, if any :</t>
  </si>
  <si>
    <t>Profit / (loss) before income tax, minority interests and extraordinary items</t>
  </si>
  <si>
    <t>(UNAUDITED)
As at
30.09.2002
(RM'000)</t>
  </si>
  <si>
    <t>Property, Plant and Equipment</t>
  </si>
  <si>
    <t>Goodwill on Consolidation</t>
  </si>
  <si>
    <t>Deferred Taxation</t>
  </si>
  <si>
    <t>Net Tangible Assets Per Share (RM)</t>
  </si>
  <si>
    <t>(The Condensed Consolidated Balance Sheets should be read in conjuction with the Annual Financial Report for the Year Ended 31 December 2001)</t>
  </si>
  <si>
    <t>Amortisation and depreciation of property, plant and equipment</t>
  </si>
  <si>
    <t>9 MONTHS PERIOD ENDED
30TH SEPTEMBER 2001</t>
  </si>
  <si>
    <t>9 MONTHS PERIOD ENDED
30TH SEPTEMBER 2002</t>
  </si>
  <si>
    <t>Rights issue (1:1)</t>
  </si>
  <si>
    <t>9 Months cumulative
to-date 30.09.2002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</si>
</sst>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_);_(* \(#,##0.0\);_(* &quot;-&quot;??_);_(@_)"/>
    <numFmt numFmtId="178" formatCode="_(* #,##0_);_(* \(#,##0\);_(* &quot;-&quot;??_);_(@_)"/>
    <numFmt numFmtId="179" formatCode="_(* #,##0.0_);_(* \(#,##0.0\);_(* &quot;-&quot;?_);_(@_)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b/>
      <sz val="10.5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15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1" fontId="2" fillId="0" borderId="0" xfId="15" applyFont="1" applyAlignment="1">
      <alignment horizontal="center"/>
    </xf>
    <xf numFmtId="171" fontId="2" fillId="0" borderId="0" xfId="15" applyFont="1" applyAlignment="1">
      <alignment/>
    </xf>
    <xf numFmtId="178" fontId="1" fillId="0" borderId="0" xfId="15" applyNumberFormat="1" applyFont="1" applyAlignment="1">
      <alignment/>
    </xf>
    <xf numFmtId="178" fontId="2" fillId="0" borderId="0" xfId="15" applyNumberFormat="1" applyFont="1" applyAlignment="1">
      <alignment/>
    </xf>
    <xf numFmtId="178" fontId="1" fillId="0" borderId="0" xfId="0" applyNumberFormat="1" applyFont="1" applyAlignment="1">
      <alignment/>
    </xf>
    <xf numFmtId="178" fontId="2" fillId="0" borderId="0" xfId="15" applyNumberFormat="1" applyFont="1" applyAlignment="1">
      <alignment horizontal="center"/>
    </xf>
    <xf numFmtId="178" fontId="1" fillId="0" borderId="0" xfId="15" applyNumberFormat="1" applyFont="1" applyFill="1" applyBorder="1" applyAlignment="1">
      <alignment/>
    </xf>
    <xf numFmtId="171" fontId="1" fillId="0" borderId="0" xfId="15" applyFont="1" applyAlignment="1">
      <alignment horizontal="left"/>
    </xf>
    <xf numFmtId="171" fontId="1" fillId="0" borderId="0" xfId="15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8" fontId="6" fillId="0" borderId="0" xfId="15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8" fontId="6" fillId="0" borderId="1" xfId="15" applyNumberFormat="1" applyFont="1" applyFill="1" applyBorder="1" applyAlignment="1">
      <alignment/>
    </xf>
    <xf numFmtId="178" fontId="6" fillId="0" borderId="2" xfId="15" applyNumberFormat="1" applyFont="1" applyFill="1" applyBorder="1" applyAlignment="1">
      <alignment/>
    </xf>
    <xf numFmtId="178" fontId="6" fillId="0" borderId="3" xfId="15" applyNumberFormat="1" applyFont="1" applyFill="1" applyBorder="1" applyAlignment="1">
      <alignment/>
    </xf>
    <xf numFmtId="178" fontId="6" fillId="0" borderId="4" xfId="15" applyNumberFormat="1" applyFont="1" applyFill="1" applyBorder="1" applyAlignment="1">
      <alignment/>
    </xf>
    <xf numFmtId="178" fontId="6" fillId="0" borderId="5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1" fontId="6" fillId="0" borderId="0" xfId="0" applyNumberFormat="1" applyFont="1" applyAlignment="1">
      <alignment/>
    </xf>
    <xf numFmtId="171" fontId="6" fillId="0" borderId="0" xfId="15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1" fillId="0" borderId="6" xfId="0" applyFont="1" applyBorder="1" applyAlignment="1">
      <alignment/>
    </xf>
    <xf numFmtId="178" fontId="1" fillId="0" borderId="6" xfId="15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178" fontId="2" fillId="0" borderId="6" xfId="15" applyNumberFormat="1" applyFont="1" applyBorder="1" applyAlignment="1">
      <alignment horizontal="center"/>
    </xf>
    <xf numFmtId="178" fontId="6" fillId="0" borderId="0" xfId="15" applyNumberFormat="1" applyFont="1" applyFill="1" applyBorder="1" applyAlignment="1">
      <alignment horizontal="center" wrapText="1"/>
    </xf>
    <xf numFmtId="178" fontId="6" fillId="0" borderId="0" xfId="15" applyNumberFormat="1" applyFont="1" applyBorder="1" applyAlignment="1">
      <alignment/>
    </xf>
    <xf numFmtId="178" fontId="6" fillId="0" borderId="7" xfId="15" applyNumberFormat="1" applyFont="1" applyBorder="1" applyAlignment="1">
      <alignment/>
    </xf>
    <xf numFmtId="178" fontId="6" fillId="0" borderId="0" xfId="15" applyNumberFormat="1" applyFont="1" applyAlignment="1">
      <alignment/>
    </xf>
    <xf numFmtId="178" fontId="6" fillId="0" borderId="8" xfId="15" applyNumberFormat="1" applyFont="1" applyBorder="1" applyAlignment="1">
      <alignment/>
    </xf>
    <xf numFmtId="178" fontId="6" fillId="0" borderId="9" xfId="15" applyNumberFormat="1" applyFont="1" applyBorder="1" applyAlignment="1">
      <alignment/>
    </xf>
    <xf numFmtId="171" fontId="6" fillId="0" borderId="0" xfId="15" applyFont="1" applyAlignment="1">
      <alignment/>
    </xf>
    <xf numFmtId="0" fontId="3" fillId="0" borderId="0" xfId="0" applyFont="1" applyAlignment="1">
      <alignment/>
    </xf>
    <xf numFmtId="171" fontId="1" fillId="0" borderId="6" xfId="15" applyFont="1" applyBorder="1" applyAlignment="1">
      <alignment/>
    </xf>
    <xf numFmtId="0" fontId="5" fillId="0" borderId="0" xfId="0" applyFont="1" applyAlignment="1">
      <alignment horizontal="left"/>
    </xf>
    <xf numFmtId="178" fontId="6" fillId="0" borderId="0" xfId="0" applyNumberFormat="1" applyFont="1" applyAlignment="1">
      <alignment/>
    </xf>
    <xf numFmtId="178" fontId="6" fillId="0" borderId="4" xfId="15" applyNumberFormat="1" applyFont="1" applyBorder="1" applyAlignment="1">
      <alignment/>
    </xf>
    <xf numFmtId="0" fontId="9" fillId="0" borderId="0" xfId="0" applyFont="1" applyAlignment="1">
      <alignment/>
    </xf>
    <xf numFmtId="178" fontId="6" fillId="0" borderId="5" xfId="15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71" fontId="10" fillId="0" borderId="0" xfId="15" applyFont="1" applyAlignment="1">
      <alignment/>
    </xf>
    <xf numFmtId="0" fontId="4" fillId="0" borderId="6" xfId="0" applyFont="1" applyBorder="1" applyAlignment="1">
      <alignment horizontal="left"/>
    </xf>
    <xf numFmtId="0" fontId="6" fillId="0" borderId="0" xfId="0" applyFont="1" applyAlignment="1">
      <alignment wrapText="1"/>
    </xf>
    <xf numFmtId="178" fontId="6" fillId="0" borderId="0" xfId="15" applyNumberFormat="1" applyFont="1" applyAlignment="1">
      <alignment vertical="top"/>
    </xf>
    <xf numFmtId="0" fontId="6" fillId="0" borderId="0" xfId="0" applyFont="1" applyAlignment="1">
      <alignment vertical="top"/>
    </xf>
    <xf numFmtId="171" fontId="6" fillId="0" borderId="0" xfId="15" applyNumberFormat="1" applyFont="1" applyAlignment="1">
      <alignment/>
    </xf>
    <xf numFmtId="171" fontId="6" fillId="0" borderId="8" xfId="15" applyNumberFormat="1" applyFont="1" applyBorder="1" applyAlignment="1">
      <alignment/>
    </xf>
    <xf numFmtId="171" fontId="6" fillId="0" borderId="8" xfId="15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71" fontId="6" fillId="0" borderId="11" xfId="15" applyFont="1" applyBorder="1" applyAlignment="1">
      <alignment horizontal="center"/>
    </xf>
    <xf numFmtId="178" fontId="6" fillId="0" borderId="11" xfId="0" applyNumberFormat="1" applyFont="1" applyBorder="1" applyAlignment="1">
      <alignment/>
    </xf>
    <xf numFmtId="171" fontId="5" fillId="0" borderId="1" xfId="15" applyFont="1" applyBorder="1" applyAlignment="1">
      <alignment horizontal="center"/>
    </xf>
    <xf numFmtId="171" fontId="6" fillId="0" borderId="2" xfId="15" applyFont="1" applyBorder="1" applyAlignment="1">
      <alignment horizontal="center"/>
    </xf>
    <xf numFmtId="178" fontId="6" fillId="0" borderId="2" xfId="15" applyNumberFormat="1" applyFont="1" applyBorder="1" applyAlignment="1">
      <alignment/>
    </xf>
    <xf numFmtId="178" fontId="6" fillId="0" borderId="12" xfId="15" applyNumberFormat="1" applyFont="1" applyBorder="1" applyAlignment="1">
      <alignment/>
    </xf>
    <xf numFmtId="178" fontId="6" fillId="0" borderId="11" xfId="15" applyNumberFormat="1" applyFont="1" applyBorder="1" applyAlignment="1">
      <alignment/>
    </xf>
    <xf numFmtId="171" fontId="5" fillId="0" borderId="3" xfId="15" applyFont="1" applyBorder="1" applyAlignment="1">
      <alignment horizontal="center"/>
    </xf>
    <xf numFmtId="171" fontId="5" fillId="0" borderId="13" xfId="15" applyFont="1" applyBorder="1" applyAlignment="1">
      <alignment horizontal="center"/>
    </xf>
    <xf numFmtId="171" fontId="5" fillId="0" borderId="10" xfId="15" applyFont="1" applyBorder="1" applyAlignment="1">
      <alignment horizontal="center" wrapText="1"/>
    </xf>
    <xf numFmtId="178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71" fontId="6" fillId="0" borderId="10" xfId="15" applyFont="1" applyBorder="1" applyAlignment="1">
      <alignment/>
    </xf>
    <xf numFmtId="171" fontId="6" fillId="0" borderId="1" xfId="15" applyFont="1" applyBorder="1" applyAlignment="1">
      <alignment/>
    </xf>
    <xf numFmtId="178" fontId="5" fillId="0" borderId="14" xfId="15" applyNumberFormat="1" applyFont="1" applyFill="1" applyBorder="1" applyAlignment="1">
      <alignment horizontal="center" wrapText="1"/>
    </xf>
    <xf numFmtId="178" fontId="5" fillId="0" borderId="10" xfId="15" applyNumberFormat="1" applyFont="1" applyFill="1" applyBorder="1" applyAlignment="1">
      <alignment horizontal="center" wrapText="1"/>
    </xf>
    <xf numFmtId="178" fontId="5" fillId="0" borderId="15" xfId="15" applyNumberFormat="1" applyFont="1" applyFill="1" applyBorder="1" applyAlignment="1">
      <alignment horizontal="center"/>
    </xf>
    <xf numFmtId="178" fontId="5" fillId="0" borderId="13" xfId="15" applyNumberFormat="1" applyFont="1" applyFill="1" applyBorder="1" applyAlignment="1">
      <alignment horizontal="center"/>
    </xf>
    <xf numFmtId="178" fontId="5" fillId="0" borderId="0" xfId="15" applyNumberFormat="1" applyFont="1" applyFill="1" applyBorder="1" applyAlignment="1">
      <alignment horizontal="center"/>
    </xf>
    <xf numFmtId="178" fontId="6" fillId="0" borderId="5" xfId="15" applyNumberFormat="1" applyFont="1" applyBorder="1" applyAlignment="1">
      <alignment vertical="top"/>
    </xf>
    <xf numFmtId="178" fontId="5" fillId="0" borderId="12" xfId="15" applyNumberFormat="1" applyFont="1" applyFill="1" applyBorder="1" applyAlignment="1">
      <alignment horizontal="center" wrapText="1"/>
    </xf>
    <xf numFmtId="178" fontId="6" fillId="0" borderId="0" xfId="15" applyNumberFormat="1" applyFont="1" applyBorder="1" applyAlignment="1">
      <alignment vertical="top"/>
    </xf>
    <xf numFmtId="178" fontId="6" fillId="0" borderId="8" xfId="15" applyNumberFormat="1" applyFont="1" applyFill="1" applyBorder="1" applyAlignment="1">
      <alignment/>
    </xf>
    <xf numFmtId="178" fontId="6" fillId="0" borderId="9" xfId="15" applyNumberFormat="1" applyFont="1" applyFill="1" applyBorder="1" applyAlignment="1">
      <alignment/>
    </xf>
    <xf numFmtId="171" fontId="12" fillId="0" borderId="1" xfId="15" applyFont="1" applyBorder="1" applyAlignment="1">
      <alignment horizontal="center" wrapText="1"/>
    </xf>
    <xf numFmtId="0" fontId="10" fillId="0" borderId="0" xfId="0" applyFont="1" applyAlignment="1">
      <alignment horizontal="justify" wrapText="1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178" fontId="5" fillId="0" borderId="14" xfId="15" applyNumberFormat="1" applyFont="1" applyBorder="1" applyAlignment="1">
      <alignment horizontal="center" wrapText="1"/>
    </xf>
    <xf numFmtId="178" fontId="5" fillId="0" borderId="16" xfId="15" applyNumberFormat="1" applyFont="1" applyBorder="1" applyAlignment="1">
      <alignment horizontal="center" wrapText="1"/>
    </xf>
    <xf numFmtId="178" fontId="5" fillId="0" borderId="10" xfId="15" applyNumberFormat="1" applyFont="1" applyBorder="1" applyAlignment="1">
      <alignment horizontal="center" wrapText="1"/>
    </xf>
    <xf numFmtId="178" fontId="5" fillId="0" borderId="15" xfId="15" applyNumberFormat="1" applyFont="1" applyBorder="1" applyAlignment="1">
      <alignment horizontal="center"/>
    </xf>
    <xf numFmtId="178" fontId="5" fillId="0" borderId="9" xfId="15" applyNumberFormat="1" applyFont="1" applyBorder="1" applyAlignment="1">
      <alignment horizontal="center"/>
    </xf>
    <xf numFmtId="178" fontId="5" fillId="0" borderId="13" xfId="15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C1">
      <selection activeCell="F10" sqref="F10"/>
    </sheetView>
  </sheetViews>
  <sheetFormatPr defaultColWidth="9.140625" defaultRowHeight="12.75"/>
  <cols>
    <col min="1" max="1" width="1.8515625" style="1" customWidth="1"/>
    <col min="2" max="2" width="4.00390625" style="1" customWidth="1"/>
    <col min="3" max="3" width="3.421875" style="1" customWidth="1"/>
    <col min="4" max="5" width="9.140625" style="1" customWidth="1"/>
    <col min="6" max="6" width="21.7109375" style="1" customWidth="1"/>
    <col min="7" max="7" width="1.7109375" style="1" customWidth="1"/>
    <col min="8" max="9" width="14.28125" style="1" customWidth="1"/>
    <col min="10" max="10" width="2.7109375" style="1" customWidth="1"/>
    <col min="11" max="12" width="14.28125" style="1" customWidth="1"/>
    <col min="13" max="16384" width="9.140625" style="1" customWidth="1"/>
  </cols>
  <sheetData>
    <row r="1" spans="1:7" ht="14.25">
      <c r="A1" s="50" t="s">
        <v>103</v>
      </c>
      <c r="B1" s="50"/>
      <c r="C1" s="50"/>
      <c r="D1" s="51"/>
      <c r="E1" s="51"/>
      <c r="F1" s="51"/>
      <c r="G1" s="51"/>
    </row>
    <row r="2" spans="1:7" ht="14.25">
      <c r="A2" s="49" t="s">
        <v>104</v>
      </c>
      <c r="B2" s="50"/>
      <c r="C2" s="50"/>
      <c r="D2" s="51"/>
      <c r="E2" s="51"/>
      <c r="F2" s="51"/>
      <c r="G2" s="51"/>
    </row>
    <row r="3" spans="1:7" ht="14.25">
      <c r="A3" s="50"/>
      <c r="B3" s="50"/>
      <c r="C3" s="50"/>
      <c r="D3" s="51"/>
      <c r="E3" s="51"/>
      <c r="F3" s="51"/>
      <c r="G3" s="51"/>
    </row>
    <row r="4" spans="1:11" ht="33" customHeight="1">
      <c r="A4" s="86" t="s">
        <v>105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2" ht="9" customHeight="1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7" spans="1:7" ht="15.75">
      <c r="A7" s="29" t="s">
        <v>110</v>
      </c>
      <c r="B7" s="42"/>
      <c r="D7" s="6"/>
      <c r="E7" s="6"/>
      <c r="F7" s="6"/>
      <c r="G7" s="6"/>
    </row>
    <row r="8" spans="1:7" ht="15.75">
      <c r="A8" s="29"/>
      <c r="B8" s="42"/>
      <c r="D8" s="6"/>
      <c r="E8" s="6"/>
      <c r="F8" s="6"/>
      <c r="G8" s="6"/>
    </row>
    <row r="9" spans="1:12" ht="75.75" customHeight="1">
      <c r="A9" s="17"/>
      <c r="B9" s="17"/>
      <c r="C9" s="17"/>
      <c r="D9" s="17"/>
      <c r="E9" s="17"/>
      <c r="F9" s="17"/>
      <c r="G9" s="17"/>
      <c r="H9" s="75" t="s">
        <v>114</v>
      </c>
      <c r="I9" s="76" t="s">
        <v>115</v>
      </c>
      <c r="J9" s="35" t="s">
        <v>1</v>
      </c>
      <c r="K9" s="75" t="s">
        <v>130</v>
      </c>
      <c r="L9" s="76" t="s">
        <v>116</v>
      </c>
    </row>
    <row r="10" spans="1:12" ht="19.5" customHeight="1">
      <c r="A10" s="17"/>
      <c r="B10" s="17"/>
      <c r="C10" s="17" t="s">
        <v>1</v>
      </c>
      <c r="D10" s="17"/>
      <c r="E10" s="17"/>
      <c r="F10" s="17"/>
      <c r="G10" s="17"/>
      <c r="H10" s="77" t="s">
        <v>89</v>
      </c>
      <c r="I10" s="78" t="s">
        <v>89</v>
      </c>
      <c r="J10" s="79" t="s">
        <v>1</v>
      </c>
      <c r="K10" s="77" t="s">
        <v>89</v>
      </c>
      <c r="L10" s="78" t="s">
        <v>89</v>
      </c>
    </row>
    <row r="11" spans="1:12" ht="9" customHeight="1">
      <c r="A11" s="17"/>
      <c r="B11" s="17"/>
      <c r="C11" s="17"/>
      <c r="D11" s="17"/>
      <c r="E11" s="17"/>
      <c r="F11" s="17"/>
      <c r="G11" s="17"/>
      <c r="H11" s="18" t="s">
        <v>1</v>
      </c>
      <c r="I11" s="18" t="s">
        <v>1</v>
      </c>
      <c r="J11" s="18" t="s">
        <v>1</v>
      </c>
      <c r="K11" s="17"/>
      <c r="L11" s="17"/>
    </row>
    <row r="12" spans="1:12" ht="15" thickBot="1">
      <c r="A12" s="17">
        <v>1</v>
      </c>
      <c r="B12" s="17" t="s">
        <v>38</v>
      </c>
      <c r="C12" s="17" t="s">
        <v>27</v>
      </c>
      <c r="D12" s="17"/>
      <c r="E12" s="17"/>
      <c r="F12" s="17"/>
      <c r="G12" s="17"/>
      <c r="H12" s="39">
        <v>16679</v>
      </c>
      <c r="I12" s="39">
        <v>13303</v>
      </c>
      <c r="J12" s="17"/>
      <c r="K12" s="39">
        <v>49317</v>
      </c>
      <c r="L12" s="39">
        <v>41017</v>
      </c>
    </row>
    <row r="13" spans="1:12" ht="12" customHeight="1" thickTop="1">
      <c r="A13" s="17"/>
      <c r="B13" s="17"/>
      <c r="C13" s="17"/>
      <c r="D13" s="17"/>
      <c r="E13" s="17"/>
      <c r="F13" s="17"/>
      <c r="G13" s="17"/>
      <c r="H13" s="38"/>
      <c r="I13" s="38"/>
      <c r="J13" s="17"/>
      <c r="K13" s="38"/>
      <c r="L13" s="38"/>
    </row>
    <row r="14" spans="1:12" ht="15" thickBot="1">
      <c r="A14" s="17"/>
      <c r="B14" s="17" t="s">
        <v>39</v>
      </c>
      <c r="C14" s="17" t="s">
        <v>28</v>
      </c>
      <c r="D14" s="17"/>
      <c r="E14" s="17"/>
      <c r="F14" s="17"/>
      <c r="G14" s="17"/>
      <c r="H14" s="39">
        <v>0</v>
      </c>
      <c r="I14" s="39">
        <v>0</v>
      </c>
      <c r="J14" s="17"/>
      <c r="K14" s="39">
        <v>35</v>
      </c>
      <c r="L14" s="39">
        <v>0</v>
      </c>
    </row>
    <row r="15" spans="1:12" ht="12" customHeight="1" thickTop="1">
      <c r="A15" s="17"/>
      <c r="B15" s="17"/>
      <c r="C15" s="17"/>
      <c r="D15" s="17"/>
      <c r="E15" s="17"/>
      <c r="F15" s="17"/>
      <c r="G15" s="17"/>
      <c r="H15" s="38"/>
      <c r="I15" s="38"/>
      <c r="J15" s="17"/>
      <c r="K15" s="38"/>
      <c r="L15" s="38"/>
    </row>
    <row r="16" spans="1:12" ht="15" thickBot="1">
      <c r="A16" s="17"/>
      <c r="B16" s="17" t="s">
        <v>94</v>
      </c>
      <c r="C16" s="17" t="s">
        <v>29</v>
      </c>
      <c r="D16" s="17"/>
      <c r="E16" s="17"/>
      <c r="F16" s="17"/>
      <c r="G16" s="17"/>
      <c r="H16" s="39">
        <v>68</v>
      </c>
      <c r="I16" s="39">
        <v>110</v>
      </c>
      <c r="J16" s="17"/>
      <c r="K16" s="39">
        <v>1407</v>
      </c>
      <c r="L16" s="39">
        <v>542</v>
      </c>
    </row>
    <row r="17" spans="1:12" ht="15" thickTop="1">
      <c r="A17" s="17"/>
      <c r="B17" s="17"/>
      <c r="C17" s="17"/>
      <c r="D17" s="17"/>
      <c r="E17" s="17"/>
      <c r="F17" s="17"/>
      <c r="G17" s="17"/>
      <c r="H17" s="38"/>
      <c r="I17" s="38"/>
      <c r="J17" s="17"/>
      <c r="K17" s="38"/>
      <c r="L17" s="38"/>
    </row>
    <row r="18" spans="1:12" ht="43.5" customHeight="1">
      <c r="A18" s="53" t="s">
        <v>106</v>
      </c>
      <c r="B18" s="53" t="s">
        <v>107</v>
      </c>
      <c r="C18" s="87" t="s">
        <v>111</v>
      </c>
      <c r="D18" s="87"/>
      <c r="E18" s="87"/>
      <c r="F18" s="87"/>
      <c r="G18" s="17"/>
      <c r="H18" s="54">
        <v>3185</v>
      </c>
      <c r="I18" s="54">
        <v>1454</v>
      </c>
      <c r="J18" s="55"/>
      <c r="K18" s="54">
        <v>7370</v>
      </c>
      <c r="L18" s="54">
        <v>4535</v>
      </c>
    </row>
    <row r="19" spans="1:12" ht="12" customHeight="1">
      <c r="A19" s="17"/>
      <c r="B19" s="17"/>
      <c r="C19" s="17"/>
      <c r="D19" s="17"/>
      <c r="E19" s="17"/>
      <c r="F19" s="17"/>
      <c r="G19" s="17"/>
      <c r="H19" s="38"/>
      <c r="I19" s="38"/>
      <c r="J19" s="17"/>
      <c r="K19" s="38"/>
      <c r="L19" s="38"/>
    </row>
    <row r="20" spans="1:12" ht="14.25">
      <c r="A20" s="17"/>
      <c r="B20" s="17" t="s">
        <v>39</v>
      </c>
      <c r="C20" s="17" t="s">
        <v>30</v>
      </c>
      <c r="D20" s="17"/>
      <c r="E20" s="17"/>
      <c r="F20" s="17"/>
      <c r="G20" s="17"/>
      <c r="H20" s="38">
        <v>-21</v>
      </c>
      <c r="I20" s="38">
        <v>-82</v>
      </c>
      <c r="J20" s="17"/>
      <c r="K20" s="38">
        <v>-272</v>
      </c>
      <c r="L20" s="38">
        <v>-220</v>
      </c>
    </row>
    <row r="21" spans="1:12" ht="12" customHeight="1">
      <c r="A21" s="17"/>
      <c r="B21" s="17"/>
      <c r="C21" s="17"/>
      <c r="D21" s="17"/>
      <c r="E21" s="17"/>
      <c r="F21" s="17"/>
      <c r="G21" s="17"/>
      <c r="H21" s="38"/>
      <c r="I21" s="38"/>
      <c r="J21" s="17"/>
      <c r="K21" s="38"/>
      <c r="L21" s="38"/>
    </row>
    <row r="22" spans="1:12" ht="14.25">
      <c r="A22" s="17"/>
      <c r="B22" s="17" t="s">
        <v>94</v>
      </c>
      <c r="C22" s="17" t="s">
        <v>33</v>
      </c>
      <c r="D22" s="17"/>
      <c r="E22" s="17"/>
      <c r="F22" s="17"/>
      <c r="G22" s="17"/>
      <c r="H22" s="38">
        <v>-727</v>
      </c>
      <c r="I22" s="38">
        <v>-814</v>
      </c>
      <c r="J22" s="17"/>
      <c r="K22" s="38">
        <v>-2034</v>
      </c>
      <c r="L22" s="38">
        <v>-2266</v>
      </c>
    </row>
    <row r="23" spans="1:12" ht="12" customHeight="1">
      <c r="A23" s="17"/>
      <c r="B23" s="17"/>
      <c r="C23" s="17"/>
      <c r="D23" s="17"/>
      <c r="E23" s="17"/>
      <c r="F23" s="17"/>
      <c r="G23" s="17"/>
      <c r="H23" s="38"/>
      <c r="I23" s="38"/>
      <c r="J23" s="17"/>
      <c r="K23" s="38"/>
      <c r="L23" s="38"/>
    </row>
    <row r="24" spans="1:12" ht="14.25">
      <c r="A24" s="17"/>
      <c r="B24" s="17" t="s">
        <v>40</v>
      </c>
      <c r="C24" s="17" t="s">
        <v>31</v>
      </c>
      <c r="D24" s="17"/>
      <c r="E24" s="17"/>
      <c r="F24" s="17"/>
      <c r="G24" s="17"/>
      <c r="H24" s="38">
        <v>0</v>
      </c>
      <c r="I24" s="38">
        <v>0</v>
      </c>
      <c r="J24" s="17"/>
      <c r="K24" s="36">
        <v>946</v>
      </c>
      <c r="L24" s="36">
        <v>0</v>
      </c>
    </row>
    <row r="25" spans="1:12" ht="12" customHeight="1">
      <c r="A25" s="17"/>
      <c r="B25" s="17"/>
      <c r="C25" s="17"/>
      <c r="D25" s="17"/>
      <c r="E25" s="17"/>
      <c r="F25" s="17"/>
      <c r="G25" s="17"/>
      <c r="H25" s="40"/>
      <c r="I25" s="40"/>
      <c r="J25" s="17"/>
      <c r="K25" s="40"/>
      <c r="L25" s="40"/>
    </row>
    <row r="26" spans="1:12" ht="29.25" customHeight="1">
      <c r="A26" s="17"/>
      <c r="B26" s="55" t="s">
        <v>41</v>
      </c>
      <c r="C26" s="87" t="s">
        <v>119</v>
      </c>
      <c r="D26" s="87"/>
      <c r="E26" s="87"/>
      <c r="F26" s="87"/>
      <c r="G26" s="17"/>
      <c r="H26" s="54">
        <f>SUM(H18:H23)</f>
        <v>2437</v>
      </c>
      <c r="I26" s="54">
        <f>SUM(I18:I25)</f>
        <v>558</v>
      </c>
      <c r="J26" s="55"/>
      <c r="K26" s="54">
        <v>6010</v>
      </c>
      <c r="L26" s="54">
        <f>SUM(L18:L25)</f>
        <v>2049</v>
      </c>
    </row>
    <row r="27" spans="1:12" ht="12" customHeight="1">
      <c r="A27" s="17"/>
      <c r="B27" s="17"/>
      <c r="C27" s="17"/>
      <c r="D27" s="17"/>
      <c r="E27" s="17"/>
      <c r="F27" s="17"/>
      <c r="G27" s="17"/>
      <c r="H27" s="38"/>
      <c r="I27" s="38"/>
      <c r="J27" s="17"/>
      <c r="K27" s="38"/>
      <c r="L27" s="38"/>
    </row>
    <row r="28" spans="1:12" ht="14.25">
      <c r="A28" s="17"/>
      <c r="B28" s="17" t="s">
        <v>117</v>
      </c>
      <c r="C28" s="17" t="s">
        <v>32</v>
      </c>
      <c r="D28" s="17"/>
      <c r="E28" s="17"/>
      <c r="F28" s="17"/>
      <c r="G28" s="17"/>
      <c r="H28" s="38">
        <v>-1151</v>
      </c>
      <c r="I28" s="38">
        <v>-788</v>
      </c>
      <c r="J28" s="17"/>
      <c r="K28" s="38">
        <v>-2259</v>
      </c>
      <c r="L28" s="38">
        <v>-1414</v>
      </c>
    </row>
    <row r="29" spans="1:12" ht="12" customHeight="1">
      <c r="A29" s="17"/>
      <c r="B29" s="17"/>
      <c r="C29" s="17"/>
      <c r="D29" s="17"/>
      <c r="E29" s="17"/>
      <c r="F29" s="17"/>
      <c r="G29" s="17"/>
      <c r="H29" s="40"/>
      <c r="I29" s="40"/>
      <c r="J29" s="17"/>
      <c r="K29" s="40"/>
      <c r="L29" s="40"/>
    </row>
    <row r="30" spans="1:12" ht="27" customHeight="1">
      <c r="A30" s="17"/>
      <c r="B30" s="55" t="s">
        <v>42</v>
      </c>
      <c r="C30" s="55" t="s">
        <v>45</v>
      </c>
      <c r="D30" s="87" t="s">
        <v>109</v>
      </c>
      <c r="E30" s="87"/>
      <c r="F30" s="87"/>
      <c r="G30" s="17"/>
      <c r="H30" s="54">
        <f>+H26+H28</f>
        <v>1286</v>
      </c>
      <c r="I30" s="54">
        <f>I26+I28</f>
        <v>-230</v>
      </c>
      <c r="J30" s="55"/>
      <c r="K30" s="54">
        <f>K26+K28</f>
        <v>3751</v>
      </c>
      <c r="L30" s="54">
        <f>L26+L28</f>
        <v>635</v>
      </c>
    </row>
    <row r="31" spans="1:12" ht="11.25" customHeight="1">
      <c r="A31" s="17"/>
      <c r="B31" s="17"/>
      <c r="C31" s="17"/>
      <c r="D31" s="17"/>
      <c r="E31" s="17"/>
      <c r="F31" s="17"/>
      <c r="G31" s="17"/>
      <c r="H31" s="38"/>
      <c r="I31" s="38"/>
      <c r="J31" s="17"/>
      <c r="K31" s="38"/>
      <c r="L31" s="38"/>
    </row>
    <row r="32" spans="1:12" ht="14.25">
      <c r="A32" s="17"/>
      <c r="B32" s="17"/>
      <c r="C32" s="17" t="s">
        <v>44</v>
      </c>
      <c r="D32" s="17" t="s">
        <v>34</v>
      </c>
      <c r="E32" s="17"/>
      <c r="F32" s="17"/>
      <c r="G32" s="17"/>
      <c r="H32" s="38">
        <v>0</v>
      </c>
      <c r="I32" s="38">
        <v>0</v>
      </c>
      <c r="J32" s="17"/>
      <c r="K32" s="38">
        <v>0</v>
      </c>
      <c r="L32" s="38">
        <v>-121</v>
      </c>
    </row>
    <row r="33" spans="1:12" ht="12" customHeight="1">
      <c r="A33" s="17"/>
      <c r="B33" s="17"/>
      <c r="C33" s="17"/>
      <c r="D33" s="17"/>
      <c r="E33" s="17"/>
      <c r="F33" s="17"/>
      <c r="G33" s="17"/>
      <c r="H33" s="38"/>
      <c r="I33" s="38"/>
      <c r="J33" s="17"/>
      <c r="K33" s="38"/>
      <c r="L33" s="38"/>
    </row>
    <row r="34" spans="1:12" ht="29.25" customHeight="1" thickBot="1">
      <c r="A34" s="17"/>
      <c r="B34" s="55" t="s">
        <v>43</v>
      </c>
      <c r="C34" s="87" t="s">
        <v>108</v>
      </c>
      <c r="D34" s="87"/>
      <c r="E34" s="87"/>
      <c r="F34" s="87"/>
      <c r="G34" s="17"/>
      <c r="H34" s="80">
        <f>+H30+H32</f>
        <v>1286</v>
      </c>
      <c r="I34" s="80">
        <f>+I30+I32</f>
        <v>-230</v>
      </c>
      <c r="J34" s="82"/>
      <c r="K34" s="80">
        <f>+K30+K32</f>
        <v>3751</v>
      </c>
      <c r="L34" s="80">
        <f>+L30+L32</f>
        <v>514</v>
      </c>
    </row>
    <row r="35" spans="1:12" ht="15" thickTop="1">
      <c r="A35" s="17"/>
      <c r="B35" s="17"/>
      <c r="C35" s="17"/>
      <c r="D35" s="17"/>
      <c r="E35" s="17"/>
      <c r="F35" s="17"/>
      <c r="G35" s="17"/>
      <c r="H35" s="36"/>
      <c r="I35" s="36"/>
      <c r="J35" s="38"/>
      <c r="K35" s="36"/>
      <c r="L35" s="36"/>
    </row>
    <row r="36" spans="1:12" ht="28.5" customHeight="1">
      <c r="A36" s="55">
        <v>3</v>
      </c>
      <c r="B36" s="55" t="s">
        <v>38</v>
      </c>
      <c r="C36" s="87" t="s">
        <v>118</v>
      </c>
      <c r="D36" s="87"/>
      <c r="E36" s="87"/>
      <c r="F36" s="87"/>
      <c r="G36" s="17"/>
      <c r="H36" s="17"/>
      <c r="I36" s="17"/>
      <c r="J36" s="17"/>
      <c r="K36" s="17"/>
      <c r="L36" s="17"/>
    </row>
    <row r="37" spans="1:12" ht="12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4.25">
      <c r="A38" s="17"/>
      <c r="B38" s="17"/>
      <c r="C38" s="17" t="s">
        <v>45</v>
      </c>
      <c r="D38" s="17" t="s">
        <v>35</v>
      </c>
      <c r="E38" s="17"/>
      <c r="F38" s="17"/>
      <c r="G38" s="17"/>
      <c r="H38" s="56">
        <v>2.23</v>
      </c>
      <c r="I38" s="56">
        <v>-0.41</v>
      </c>
      <c r="J38" s="17"/>
      <c r="K38" s="56">
        <v>6.53</v>
      </c>
      <c r="L38" s="41">
        <v>1.31</v>
      </c>
    </row>
    <row r="39" spans="1:12" ht="12.75" customHeight="1">
      <c r="A39" s="17"/>
      <c r="B39" s="17"/>
      <c r="C39" s="17"/>
      <c r="D39" s="17"/>
      <c r="E39" s="17"/>
      <c r="F39" s="17"/>
      <c r="G39" s="17"/>
      <c r="H39" s="56"/>
      <c r="I39" s="56"/>
      <c r="J39" s="17"/>
      <c r="K39" s="56"/>
      <c r="L39" s="17"/>
    </row>
    <row r="40" spans="1:12" ht="15" thickBot="1">
      <c r="A40" s="17"/>
      <c r="B40" s="17"/>
      <c r="C40" s="17" t="s">
        <v>36</v>
      </c>
      <c r="D40" s="17" t="s">
        <v>37</v>
      </c>
      <c r="E40" s="17"/>
      <c r="F40" s="17"/>
      <c r="G40" s="17"/>
      <c r="H40" s="57">
        <v>2.19</v>
      </c>
      <c r="I40" s="58" t="s">
        <v>92</v>
      </c>
      <c r="J40" s="17"/>
      <c r="K40" s="57">
        <v>6.41</v>
      </c>
      <c r="L40" s="59" t="s">
        <v>92</v>
      </c>
    </row>
    <row r="41" ht="13.5" thickTop="1"/>
    <row r="43" spans="2:12" ht="33" customHeight="1">
      <c r="B43" s="88" t="s">
        <v>93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</row>
  </sheetData>
  <mergeCells count="7">
    <mergeCell ref="A4:K4"/>
    <mergeCell ref="C18:F18"/>
    <mergeCell ref="B43:L43"/>
    <mergeCell ref="C26:F26"/>
    <mergeCell ref="D30:F30"/>
    <mergeCell ref="C36:F36"/>
    <mergeCell ref="C34:F34"/>
  </mergeCells>
  <printOptions/>
  <pageMargins left="0.5118110236220472" right="0.31496062992125984" top="0.31496062992125984" bottom="0.2362204724409449" header="0" footer="0.6299212598425197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selection activeCell="F62" sqref="F62"/>
    </sheetView>
  </sheetViews>
  <sheetFormatPr defaultColWidth="9.140625" defaultRowHeight="12.75"/>
  <cols>
    <col min="1" max="1" width="3.421875" style="1" customWidth="1"/>
    <col min="2" max="2" width="2.57421875" style="1" customWidth="1"/>
    <col min="3" max="3" width="12.7109375" style="1" customWidth="1"/>
    <col min="4" max="4" width="25.57421875" style="1" customWidth="1"/>
    <col min="5" max="5" width="18.7109375" style="1" customWidth="1"/>
    <col min="6" max="6" width="18.7109375" style="9" customWidth="1"/>
    <col min="7" max="16384" width="9.140625" style="1" customWidth="1"/>
  </cols>
  <sheetData>
    <row r="1" spans="1:6" s="2" customFormat="1" ht="14.25">
      <c r="A1" s="50" t="s">
        <v>103</v>
      </c>
      <c r="B1" s="50"/>
      <c r="C1" s="50"/>
      <c r="D1" s="51"/>
      <c r="E1" s="51"/>
      <c r="F1" s="51"/>
    </row>
    <row r="2" spans="1:6" s="2" customFormat="1" ht="14.25">
      <c r="A2" s="49" t="s">
        <v>104</v>
      </c>
      <c r="B2" s="50"/>
      <c r="C2" s="50"/>
      <c r="D2" s="51"/>
      <c r="E2" s="51"/>
      <c r="F2" s="51"/>
    </row>
    <row r="3" spans="1:6" s="2" customFormat="1" ht="14.25">
      <c r="A3" s="50"/>
      <c r="B3" s="50"/>
      <c r="C3" s="50"/>
      <c r="D3" s="51"/>
      <c r="E3" s="51"/>
      <c r="F3" s="51"/>
    </row>
    <row r="4" spans="1:6" s="2" customFormat="1" ht="28.5" customHeight="1">
      <c r="A4" s="86" t="s">
        <v>105</v>
      </c>
      <c r="B4" s="86"/>
      <c r="C4" s="86"/>
      <c r="D4" s="86"/>
      <c r="E4" s="86"/>
      <c r="F4" s="86"/>
    </row>
    <row r="5" spans="1:6" s="2" customFormat="1" ht="9" customHeight="1" thickBot="1">
      <c r="A5" s="52"/>
      <c r="B5" s="33"/>
      <c r="C5" s="33"/>
      <c r="D5" s="33"/>
      <c r="E5" s="32"/>
      <c r="F5" s="34"/>
    </row>
    <row r="6" spans="1:6" s="2" customFormat="1" ht="12" customHeight="1">
      <c r="A6" s="29"/>
      <c r="B6" s="6"/>
      <c r="C6" s="6"/>
      <c r="D6" s="6"/>
      <c r="F6" s="12"/>
    </row>
    <row r="7" spans="1:6" s="2" customFormat="1" ht="16.5" customHeight="1">
      <c r="A7" s="29" t="s">
        <v>73</v>
      </c>
      <c r="B7" s="6"/>
      <c r="C7" s="6"/>
      <c r="D7" s="6"/>
      <c r="F7" s="12"/>
    </row>
    <row r="8" spans="1:6" s="2" customFormat="1" ht="12.75" customHeight="1">
      <c r="A8" s="5" t="s">
        <v>1</v>
      </c>
      <c r="B8" s="6"/>
      <c r="C8" s="6"/>
      <c r="D8" s="6"/>
      <c r="F8" s="12"/>
    </row>
    <row r="9" spans="1:6" ht="63" customHeight="1">
      <c r="A9" s="17"/>
      <c r="B9" s="17"/>
      <c r="C9" s="17"/>
      <c r="D9" s="17"/>
      <c r="E9" s="81" t="s">
        <v>120</v>
      </c>
      <c r="F9" s="81" t="s">
        <v>112</v>
      </c>
    </row>
    <row r="10" spans="1:6" ht="9" customHeight="1">
      <c r="A10" s="17"/>
      <c r="B10" s="17"/>
      <c r="C10" s="17"/>
      <c r="D10" s="17"/>
      <c r="E10" s="18" t="s">
        <v>1</v>
      </c>
      <c r="F10" s="18" t="s">
        <v>1</v>
      </c>
    </row>
    <row r="11" spans="1:6" s="3" customFormat="1" ht="14.25">
      <c r="A11" s="19" t="s">
        <v>121</v>
      </c>
      <c r="B11" s="19"/>
      <c r="C11" s="19"/>
      <c r="D11" s="19"/>
      <c r="E11" s="18">
        <v>45484</v>
      </c>
      <c r="F11" s="18">
        <v>45827</v>
      </c>
    </row>
    <row r="12" spans="1:6" ht="12" customHeight="1">
      <c r="A12" s="17"/>
      <c r="B12" s="17"/>
      <c r="C12" s="17"/>
      <c r="D12" s="17"/>
      <c r="E12" s="18" t="s">
        <v>1</v>
      </c>
      <c r="F12" s="18" t="s">
        <v>1</v>
      </c>
    </row>
    <row r="13" spans="1:6" ht="14.25">
      <c r="A13" s="17" t="s">
        <v>2</v>
      </c>
      <c r="B13" s="17"/>
      <c r="C13" s="17"/>
      <c r="D13" s="17"/>
      <c r="E13" s="18">
        <v>1495</v>
      </c>
      <c r="F13" s="18">
        <v>1495</v>
      </c>
    </row>
    <row r="14" spans="1:6" ht="12" customHeight="1">
      <c r="A14" s="17" t="s">
        <v>1</v>
      </c>
      <c r="B14" s="17"/>
      <c r="C14" s="17"/>
      <c r="D14" s="17"/>
      <c r="E14" s="18"/>
      <c r="F14" s="18"/>
    </row>
    <row r="15" spans="1:6" ht="14.25">
      <c r="A15" s="17" t="s">
        <v>122</v>
      </c>
      <c r="B15" s="17"/>
      <c r="C15" s="17"/>
      <c r="D15" s="17"/>
      <c r="E15" s="18">
        <v>10535</v>
      </c>
      <c r="F15" s="18">
        <v>11028</v>
      </c>
    </row>
    <row r="16" spans="1:6" ht="12" customHeight="1">
      <c r="A16" s="17"/>
      <c r="B16" s="17"/>
      <c r="C16" s="17"/>
      <c r="D16" s="17"/>
      <c r="E16" s="18"/>
      <c r="F16" s="18"/>
    </row>
    <row r="17" spans="1:6" ht="14.25">
      <c r="A17" s="17" t="s">
        <v>3</v>
      </c>
      <c r="B17" s="17"/>
      <c r="C17" s="17"/>
      <c r="D17" s="17"/>
      <c r="E17" s="18">
        <v>14102</v>
      </c>
      <c r="F17" s="18">
        <v>11251</v>
      </c>
    </row>
    <row r="18" spans="1:6" ht="12" customHeight="1">
      <c r="A18" s="17"/>
      <c r="B18" s="17"/>
      <c r="C18" s="17"/>
      <c r="D18" s="17"/>
      <c r="E18" s="18"/>
      <c r="F18" s="18"/>
    </row>
    <row r="19" spans="1:6" ht="14.25" hidden="1">
      <c r="A19" s="17" t="s">
        <v>4</v>
      </c>
      <c r="B19" s="17"/>
      <c r="C19" s="17"/>
      <c r="D19" s="17"/>
      <c r="E19" s="18">
        <v>0</v>
      </c>
      <c r="F19" s="18">
        <v>0</v>
      </c>
    </row>
    <row r="20" spans="1:6" ht="14.25" hidden="1">
      <c r="A20" s="17" t="s">
        <v>1</v>
      </c>
      <c r="B20" s="17"/>
      <c r="C20" s="17"/>
      <c r="D20" s="17"/>
      <c r="E20" s="18" t="s">
        <v>1</v>
      </c>
      <c r="F20" s="18" t="s">
        <v>1</v>
      </c>
    </row>
    <row r="21" spans="1:6" ht="14.25">
      <c r="A21" s="17" t="s">
        <v>5</v>
      </c>
      <c r="B21" s="17"/>
      <c r="C21" s="17"/>
      <c r="D21" s="17"/>
      <c r="E21" s="18" t="s">
        <v>1</v>
      </c>
      <c r="F21" s="18" t="s">
        <v>1</v>
      </c>
    </row>
    <row r="22" spans="1:6" ht="14.25">
      <c r="A22" s="17"/>
      <c r="B22" s="17" t="s">
        <v>6</v>
      </c>
      <c r="C22" s="17"/>
      <c r="D22" s="17"/>
      <c r="E22" s="20">
        <f>8787+2765</f>
        <v>11552</v>
      </c>
      <c r="F22" s="20">
        <v>14155</v>
      </c>
    </row>
    <row r="23" spans="1:6" ht="14.25">
      <c r="A23" s="17" t="s">
        <v>1</v>
      </c>
      <c r="B23" s="17" t="s">
        <v>7</v>
      </c>
      <c r="C23" s="17"/>
      <c r="D23" s="17"/>
      <c r="E23" s="21">
        <v>20305</v>
      </c>
      <c r="F23" s="21">
        <v>20306</v>
      </c>
    </row>
    <row r="24" spans="1:6" ht="14.25" hidden="1">
      <c r="A24" s="17" t="s">
        <v>1</v>
      </c>
      <c r="B24" s="17" t="s">
        <v>8</v>
      </c>
      <c r="C24" s="17"/>
      <c r="D24" s="17"/>
      <c r="E24" s="21">
        <v>0</v>
      </c>
      <c r="F24" s="21">
        <v>0</v>
      </c>
    </row>
    <row r="25" spans="1:6" ht="14.25">
      <c r="A25" s="17" t="s">
        <v>1</v>
      </c>
      <c r="B25" s="17" t="s">
        <v>9</v>
      </c>
      <c r="C25" s="17"/>
      <c r="D25" s="17"/>
      <c r="E25" s="21">
        <f>1809+1089+77</f>
        <v>2975</v>
      </c>
      <c r="F25" s="21">
        <v>1640</v>
      </c>
    </row>
    <row r="26" spans="1:6" ht="14.25">
      <c r="A26" s="17" t="s">
        <v>1</v>
      </c>
      <c r="B26" s="17" t="s">
        <v>10</v>
      </c>
      <c r="C26" s="17"/>
      <c r="D26" s="17"/>
      <c r="E26" s="21">
        <f>853+102</f>
        <v>955</v>
      </c>
      <c r="F26" s="21">
        <v>5929</v>
      </c>
    </row>
    <row r="27" spans="1:6" ht="14.25">
      <c r="A27" s="17" t="s">
        <v>1</v>
      </c>
      <c r="B27" s="17" t="s">
        <v>11</v>
      </c>
      <c r="C27" s="17"/>
      <c r="D27" s="17"/>
      <c r="E27" s="22">
        <f>10738+1000</f>
        <v>11738</v>
      </c>
      <c r="F27" s="22">
        <v>3727</v>
      </c>
    </row>
    <row r="28" spans="1:6" ht="14.25">
      <c r="A28" s="17" t="s">
        <v>1</v>
      </c>
      <c r="B28" s="17"/>
      <c r="C28" s="17"/>
      <c r="D28" s="17"/>
      <c r="E28" s="23">
        <f>SUM(E22:E27)</f>
        <v>47525</v>
      </c>
      <c r="F28" s="23">
        <f>SUM(F22:F27)</f>
        <v>45757</v>
      </c>
    </row>
    <row r="29" spans="1:6" ht="12" customHeight="1">
      <c r="A29" s="17"/>
      <c r="B29" s="17"/>
      <c r="C29" s="17"/>
      <c r="D29" s="17"/>
      <c r="E29" s="18"/>
      <c r="F29" s="18"/>
    </row>
    <row r="30" spans="1:6" ht="14.25">
      <c r="A30" s="17" t="s">
        <v>12</v>
      </c>
      <c r="B30" s="17"/>
      <c r="C30" s="17"/>
      <c r="D30" s="17"/>
      <c r="E30" s="18" t="s">
        <v>1</v>
      </c>
      <c r="F30" s="18" t="s">
        <v>1</v>
      </c>
    </row>
    <row r="31" spans="1:6" ht="13.5" customHeight="1">
      <c r="A31" s="17" t="s">
        <v>1</v>
      </c>
      <c r="B31" s="17" t="s">
        <v>13</v>
      </c>
      <c r="C31" s="17"/>
      <c r="D31" s="17"/>
      <c r="E31" s="20">
        <v>12341</v>
      </c>
      <c r="F31" s="20">
        <v>9019</v>
      </c>
    </row>
    <row r="32" spans="1:6" ht="13.5" customHeight="1">
      <c r="A32" s="17" t="s">
        <v>1</v>
      </c>
      <c r="B32" s="17" t="s">
        <v>14</v>
      </c>
      <c r="C32" s="17"/>
      <c r="D32" s="17"/>
      <c r="E32" s="21">
        <f>1055+3226+8</f>
        <v>4289</v>
      </c>
      <c r="F32" s="21">
        <v>6147</v>
      </c>
    </row>
    <row r="33" spans="1:6" ht="14.25">
      <c r="A33" s="17" t="s">
        <v>1</v>
      </c>
      <c r="B33" s="17" t="s">
        <v>15</v>
      </c>
      <c r="C33" s="17"/>
      <c r="D33" s="17"/>
      <c r="E33" s="21">
        <f>3+205+335+109+1878+5</f>
        <v>2535</v>
      </c>
      <c r="F33" s="21">
        <v>7639</v>
      </c>
    </row>
    <row r="34" spans="1:6" ht="14.25">
      <c r="A34" s="17" t="s">
        <v>1</v>
      </c>
      <c r="B34" s="17" t="s">
        <v>16</v>
      </c>
      <c r="C34" s="17"/>
      <c r="D34" s="17"/>
      <c r="E34" s="21">
        <v>1330</v>
      </c>
      <c r="F34" s="21">
        <v>633</v>
      </c>
    </row>
    <row r="35" spans="1:6" ht="14.25">
      <c r="A35" s="17" t="s">
        <v>1</v>
      </c>
      <c r="B35" s="17"/>
      <c r="C35" s="17"/>
      <c r="D35" s="17"/>
      <c r="E35" s="23">
        <f>SUM(E31:E34)</f>
        <v>20495</v>
      </c>
      <c r="F35" s="23">
        <f>SUM(F31:F34)</f>
        <v>23438</v>
      </c>
    </row>
    <row r="36" spans="1:6" ht="12" customHeight="1">
      <c r="A36" s="17"/>
      <c r="B36" s="17"/>
      <c r="C36" s="17"/>
      <c r="D36" s="17"/>
      <c r="E36" s="18"/>
      <c r="F36" s="18"/>
    </row>
    <row r="37" spans="1:6" ht="14.25">
      <c r="A37" s="17" t="s">
        <v>17</v>
      </c>
      <c r="B37" s="17"/>
      <c r="C37" s="17"/>
      <c r="D37" s="17"/>
      <c r="E37" s="84">
        <f>E28-E35</f>
        <v>27030</v>
      </c>
      <c r="F37" s="84">
        <f>F28-F35</f>
        <v>22319</v>
      </c>
    </row>
    <row r="38" spans="1:6" ht="12" customHeight="1">
      <c r="A38" s="17" t="s">
        <v>1</v>
      </c>
      <c r="B38" s="17"/>
      <c r="C38" s="17"/>
      <c r="D38" s="17"/>
      <c r="E38" s="18" t="s">
        <v>1</v>
      </c>
      <c r="F38" s="18" t="s">
        <v>1</v>
      </c>
    </row>
    <row r="39" spans="1:6" ht="15" thickBot="1">
      <c r="A39" s="17"/>
      <c r="B39" s="17"/>
      <c r="C39" s="17"/>
      <c r="D39" s="17"/>
      <c r="E39" s="83">
        <f>E37+E19+E17+E15+E13+E11</f>
        <v>98646</v>
      </c>
      <c r="F39" s="83">
        <f>F37+F19+F17+F15+F13+F11</f>
        <v>91920</v>
      </c>
    </row>
    <row r="40" spans="1:6" ht="12" customHeight="1" thickTop="1">
      <c r="A40" s="17"/>
      <c r="B40" s="17"/>
      <c r="C40" s="17"/>
      <c r="D40" s="17"/>
      <c r="E40" s="18" t="s">
        <v>1</v>
      </c>
      <c r="F40" s="18" t="s">
        <v>1</v>
      </c>
    </row>
    <row r="41" spans="1:6" ht="14.25">
      <c r="A41" s="17" t="s">
        <v>18</v>
      </c>
      <c r="B41" s="17"/>
      <c r="C41" s="17"/>
      <c r="D41" s="17"/>
      <c r="E41" s="18" t="s">
        <v>1</v>
      </c>
      <c r="F41" s="18" t="s">
        <v>1</v>
      </c>
    </row>
    <row r="42" spans="1:6" ht="14.25">
      <c r="A42" s="25"/>
      <c r="B42" s="17" t="s">
        <v>19</v>
      </c>
      <c r="C42" s="17"/>
      <c r="D42" s="17"/>
      <c r="E42" s="18">
        <v>57538</v>
      </c>
      <c r="F42" s="18">
        <v>57204</v>
      </c>
    </row>
    <row r="43" spans="1:6" ht="14.25">
      <c r="A43" s="17"/>
      <c r="B43" s="17" t="s">
        <v>20</v>
      </c>
      <c r="C43" s="17"/>
      <c r="D43" s="17"/>
      <c r="E43" s="18" t="s">
        <v>1</v>
      </c>
      <c r="F43" s="18" t="s">
        <v>1</v>
      </c>
    </row>
    <row r="44" spans="1:6" ht="14.25">
      <c r="A44" s="17"/>
      <c r="B44" s="17"/>
      <c r="C44" s="17" t="s">
        <v>21</v>
      </c>
      <c r="D44" s="17"/>
      <c r="E44" s="20">
        <v>9962</v>
      </c>
      <c r="F44" s="20">
        <v>9960</v>
      </c>
    </row>
    <row r="45" spans="1:6" ht="14.25" hidden="1">
      <c r="A45" s="17"/>
      <c r="B45" s="17"/>
      <c r="C45" s="17" t="s">
        <v>22</v>
      </c>
      <c r="D45" s="17"/>
      <c r="E45" s="21">
        <v>0</v>
      </c>
      <c r="F45" s="21">
        <v>0</v>
      </c>
    </row>
    <row r="46" spans="1:6" ht="14.25">
      <c r="A46" s="17"/>
      <c r="B46" s="17"/>
      <c r="C46" s="17" t="s">
        <v>23</v>
      </c>
      <c r="D46" s="17"/>
      <c r="E46" s="21">
        <v>487</v>
      </c>
      <c r="F46" s="21">
        <v>475</v>
      </c>
    </row>
    <row r="47" spans="1:6" ht="14.25">
      <c r="A47" s="17"/>
      <c r="B47" s="17"/>
      <c r="C47" s="17" t="s">
        <v>24</v>
      </c>
      <c r="D47" s="17"/>
      <c r="E47" s="22">
        <f>15115+3751</f>
        <v>18866</v>
      </c>
      <c r="F47" s="22">
        <v>16266</v>
      </c>
    </row>
    <row r="48" spans="1:6" ht="14.25">
      <c r="A48" s="26"/>
      <c r="B48" s="17"/>
      <c r="C48" s="17"/>
      <c r="D48" s="17"/>
      <c r="E48" s="18">
        <f>SUM(E44:E47)</f>
        <v>29315</v>
      </c>
      <c r="F48" s="18">
        <f>SUM(F44:F47)</f>
        <v>26701</v>
      </c>
    </row>
    <row r="49" spans="1:6" ht="14.25">
      <c r="A49" s="26"/>
      <c r="B49" s="17"/>
      <c r="C49" s="17"/>
      <c r="D49" s="17"/>
      <c r="E49" s="23">
        <f>E48+E42</f>
        <v>86853</v>
      </c>
      <c r="F49" s="23">
        <f>F48+F42</f>
        <v>83905</v>
      </c>
    </row>
    <row r="50" spans="1:6" ht="12" customHeight="1">
      <c r="A50" s="26"/>
      <c r="B50" s="17"/>
      <c r="C50" s="17"/>
      <c r="D50" s="17"/>
      <c r="E50" s="18"/>
      <c r="F50" s="18"/>
    </row>
    <row r="51" spans="1:6" ht="14.25">
      <c r="A51" s="17" t="s">
        <v>26</v>
      </c>
      <c r="B51" s="17"/>
      <c r="C51" s="17"/>
      <c r="D51" s="17"/>
      <c r="E51" s="18">
        <v>0</v>
      </c>
      <c r="F51" s="18">
        <v>0</v>
      </c>
    </row>
    <row r="52" spans="1:6" ht="14.25">
      <c r="A52" s="17" t="s">
        <v>25</v>
      </c>
      <c r="B52" s="17"/>
      <c r="C52" s="17"/>
      <c r="D52" s="17"/>
      <c r="E52" s="18">
        <f>7055+3124</f>
        <v>10179</v>
      </c>
      <c r="F52" s="18">
        <v>5915</v>
      </c>
    </row>
    <row r="53" spans="1:6" ht="14.25">
      <c r="A53" s="17" t="s">
        <v>123</v>
      </c>
      <c r="B53" s="17"/>
      <c r="C53" s="17"/>
      <c r="D53" s="17"/>
      <c r="E53" s="18">
        <v>1614</v>
      </c>
      <c r="F53" s="18">
        <v>2100</v>
      </c>
    </row>
    <row r="54" spans="1:6" ht="15" thickBot="1">
      <c r="A54" s="17"/>
      <c r="B54" s="17"/>
      <c r="C54" s="17"/>
      <c r="D54" s="17"/>
      <c r="E54" s="24">
        <f>SUM(E49:E53)</f>
        <v>98646</v>
      </c>
      <c r="F54" s="24">
        <f>SUM(F49:F53)</f>
        <v>91920</v>
      </c>
    </row>
    <row r="55" spans="1:6" ht="12" customHeight="1" thickTop="1">
      <c r="A55" s="17"/>
      <c r="B55" s="17"/>
      <c r="C55" s="17"/>
      <c r="D55" s="17"/>
      <c r="E55" s="17"/>
      <c r="F55" s="18"/>
    </row>
    <row r="56" spans="1:6" ht="14.25">
      <c r="A56" s="17" t="s">
        <v>124</v>
      </c>
      <c r="B56" s="17"/>
      <c r="C56" s="17"/>
      <c r="D56" s="17"/>
      <c r="E56" s="27">
        <f>(E49-E15-E17)/E42</f>
        <v>1.08130279119886</v>
      </c>
      <c r="F56" s="28">
        <v>1.08</v>
      </c>
    </row>
    <row r="57" ht="12.75">
      <c r="F57" s="13"/>
    </row>
    <row r="58" ht="12.75">
      <c r="F58" s="13"/>
    </row>
    <row r="59" spans="1:6" ht="34.5" customHeight="1">
      <c r="A59" s="88" t="s">
        <v>125</v>
      </c>
      <c r="B59" s="88"/>
      <c r="C59" s="88"/>
      <c r="D59" s="88"/>
      <c r="E59" s="88"/>
      <c r="F59" s="88"/>
    </row>
    <row r="61" ht="12.75">
      <c r="E61" s="1" t="s">
        <v>1</v>
      </c>
    </row>
    <row r="67" ht="12.75">
      <c r="A67" s="1" t="s">
        <v>1</v>
      </c>
    </row>
    <row r="68" ht="12.75">
      <c r="A68" s="1" t="s">
        <v>1</v>
      </c>
    </row>
  </sheetData>
  <mergeCells count="2">
    <mergeCell ref="A59:F59"/>
    <mergeCell ref="A4:F4"/>
  </mergeCells>
  <printOptions/>
  <pageMargins left="0.7480314960629921" right="0.2362204724409449" top="0.31496062992125984" bottom="0" header="0" footer="0.5118110236220472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49">
      <selection activeCell="F12" sqref="F12"/>
    </sheetView>
  </sheetViews>
  <sheetFormatPr defaultColWidth="9.140625" defaultRowHeight="12.75"/>
  <cols>
    <col min="1" max="1" width="6.140625" style="1" customWidth="1"/>
    <col min="2" max="3" width="4.28125" style="1" customWidth="1"/>
    <col min="4" max="4" width="61.00390625" style="1" customWidth="1"/>
    <col min="5" max="5" width="3.57421875" style="1" customWidth="1"/>
    <col min="6" max="6" width="8.8515625" style="9" customWidth="1"/>
    <col min="7" max="7" width="3.57421875" style="1" customWidth="1"/>
    <col min="8" max="16384" width="9.140625" style="1" customWidth="1"/>
  </cols>
  <sheetData>
    <row r="1" spans="1:7" ht="14.25">
      <c r="A1" s="50" t="s">
        <v>103</v>
      </c>
      <c r="B1" s="50"/>
      <c r="C1" s="50"/>
      <c r="D1" s="51"/>
      <c r="E1" s="51"/>
      <c r="F1" s="51"/>
      <c r="G1" s="51"/>
    </row>
    <row r="2" spans="1:7" ht="14.25">
      <c r="A2" s="49" t="s">
        <v>104</v>
      </c>
      <c r="B2" s="50"/>
      <c r="C2" s="50"/>
      <c r="D2" s="51"/>
      <c r="E2" s="51"/>
      <c r="F2" s="51"/>
      <c r="G2" s="51"/>
    </row>
    <row r="3" spans="1:7" ht="12" customHeight="1">
      <c r="A3" s="50"/>
      <c r="B3" s="50"/>
      <c r="C3" s="50"/>
      <c r="D3" s="51"/>
      <c r="E3" s="51"/>
      <c r="F3" s="51"/>
      <c r="G3" s="51"/>
    </row>
    <row r="4" spans="1:7" ht="29.25" customHeight="1">
      <c r="A4" s="86" t="s">
        <v>105</v>
      </c>
      <c r="B4" s="86"/>
      <c r="C4" s="86"/>
      <c r="D4" s="86"/>
      <c r="E4" s="86"/>
      <c r="F4" s="86"/>
      <c r="G4" s="86"/>
    </row>
    <row r="5" spans="1:8" ht="9" customHeight="1" thickBot="1">
      <c r="A5" s="30"/>
      <c r="B5" s="30"/>
      <c r="C5" s="30"/>
      <c r="D5" s="30"/>
      <c r="E5" s="30"/>
      <c r="F5" s="31"/>
      <c r="G5" s="30"/>
      <c r="H5" s="30"/>
    </row>
    <row r="6" ht="9" customHeight="1"/>
    <row r="7" spans="1:6" s="2" customFormat="1" ht="13.5">
      <c r="A7" s="44" t="s">
        <v>88</v>
      </c>
      <c r="C7" s="6"/>
      <c r="D7" s="6"/>
      <c r="E7" s="6"/>
      <c r="F7" s="10"/>
    </row>
    <row r="8" spans="1:7" ht="45" customHeight="1">
      <c r="A8" s="17"/>
      <c r="B8" s="16"/>
      <c r="C8" s="16"/>
      <c r="D8" s="17"/>
      <c r="E8" s="89" t="s">
        <v>113</v>
      </c>
      <c r="F8" s="90"/>
      <c r="G8" s="91"/>
    </row>
    <row r="9" spans="1:7" ht="18.75" customHeight="1">
      <c r="A9" s="17"/>
      <c r="B9" s="17"/>
      <c r="C9" s="17"/>
      <c r="D9" s="17"/>
      <c r="E9" s="92" t="s">
        <v>89</v>
      </c>
      <c r="F9" s="93"/>
      <c r="G9" s="94"/>
    </row>
    <row r="10" spans="1:6" ht="18" customHeight="1">
      <c r="A10" s="16" t="s">
        <v>49</v>
      </c>
      <c r="B10" s="17"/>
      <c r="C10" s="16"/>
      <c r="D10" s="17"/>
      <c r="E10" s="17"/>
      <c r="F10" s="17"/>
    </row>
    <row r="11" spans="1:6" ht="6" customHeight="1">
      <c r="A11" s="17"/>
      <c r="B11" s="17"/>
      <c r="C11" s="17"/>
      <c r="D11" s="17"/>
      <c r="E11" s="17"/>
      <c r="F11" s="38"/>
    </row>
    <row r="12" spans="1:6" ht="14.25">
      <c r="A12" s="17" t="s">
        <v>80</v>
      </c>
      <c r="B12" s="17"/>
      <c r="C12" s="17"/>
      <c r="D12" s="17"/>
      <c r="E12" s="17"/>
      <c r="F12" s="38">
        <v>6010</v>
      </c>
    </row>
    <row r="13" spans="1:6" ht="9" customHeight="1">
      <c r="A13" s="17"/>
      <c r="B13" s="17"/>
      <c r="C13" s="17"/>
      <c r="D13" s="17"/>
      <c r="E13" s="17"/>
      <c r="F13" s="38" t="s">
        <v>1</v>
      </c>
    </row>
    <row r="14" spans="1:6" ht="14.25">
      <c r="A14" s="17" t="s">
        <v>50</v>
      </c>
      <c r="B14" s="17"/>
      <c r="C14" s="17"/>
      <c r="D14" s="17"/>
      <c r="E14" s="17"/>
      <c r="F14" s="38" t="s">
        <v>1</v>
      </c>
    </row>
    <row r="15" spans="1:6" ht="3" customHeight="1">
      <c r="A15" s="17"/>
      <c r="B15" s="17"/>
      <c r="C15" s="17"/>
      <c r="D15" s="17"/>
      <c r="E15" s="17"/>
      <c r="F15" s="38" t="s">
        <v>1</v>
      </c>
    </row>
    <row r="16" spans="1:6" ht="14.25">
      <c r="A16" s="17"/>
      <c r="B16" s="17" t="s">
        <v>126</v>
      </c>
      <c r="C16" s="17"/>
      <c r="D16" s="17"/>
      <c r="E16" s="17"/>
      <c r="F16" s="38">
        <v>2034</v>
      </c>
    </row>
    <row r="17" spans="1:6" ht="14.25">
      <c r="A17" s="17"/>
      <c r="B17" s="17" t="s">
        <v>81</v>
      </c>
      <c r="C17" s="17"/>
      <c r="D17" s="17"/>
      <c r="E17" s="17"/>
      <c r="F17" s="38">
        <v>-1375</v>
      </c>
    </row>
    <row r="18" spans="1:6" ht="9" customHeight="1">
      <c r="A18" s="17"/>
      <c r="B18" s="17"/>
      <c r="C18" s="17"/>
      <c r="D18" s="17"/>
      <c r="E18" s="17"/>
      <c r="F18" s="40" t="s">
        <v>1</v>
      </c>
    </row>
    <row r="19" spans="1:6" ht="14.25">
      <c r="A19" s="17" t="s">
        <v>51</v>
      </c>
      <c r="B19" s="17"/>
      <c r="C19" s="17"/>
      <c r="D19" s="17"/>
      <c r="E19" s="17"/>
      <c r="F19" s="38">
        <f>F12+F16+F17</f>
        <v>6669</v>
      </c>
    </row>
    <row r="20" spans="1:6" ht="9" customHeight="1">
      <c r="A20" s="17"/>
      <c r="B20" s="17"/>
      <c r="C20" s="17"/>
      <c r="D20" s="17"/>
      <c r="E20" s="17"/>
      <c r="F20" s="38" t="s">
        <v>1</v>
      </c>
    </row>
    <row r="21" spans="1:6" ht="14.25">
      <c r="A21" s="17" t="s">
        <v>82</v>
      </c>
      <c r="B21" s="17"/>
      <c r="C21" s="17"/>
      <c r="D21" s="17"/>
      <c r="E21" s="17"/>
      <c r="F21" s="38"/>
    </row>
    <row r="22" spans="1:6" ht="3" customHeight="1">
      <c r="A22" s="17"/>
      <c r="B22" s="17"/>
      <c r="C22" s="17"/>
      <c r="D22" s="17"/>
      <c r="E22" s="17"/>
      <c r="F22" s="38"/>
    </row>
    <row r="23" spans="1:6" ht="14.25">
      <c r="A23" s="17"/>
      <c r="B23" s="17" t="s">
        <v>83</v>
      </c>
      <c r="C23" s="17"/>
      <c r="D23" s="17"/>
      <c r="E23" s="17"/>
      <c r="F23" s="38">
        <v>2415</v>
      </c>
    </row>
    <row r="24" spans="1:6" ht="14.25">
      <c r="A24" s="17"/>
      <c r="B24" s="17" t="s">
        <v>84</v>
      </c>
      <c r="C24" s="17"/>
      <c r="D24" s="17"/>
      <c r="E24" s="17"/>
      <c r="F24" s="38">
        <v>1097</v>
      </c>
    </row>
    <row r="25" spans="1:7" ht="9" customHeight="1">
      <c r="A25" s="17"/>
      <c r="B25" s="17"/>
      <c r="C25" s="17"/>
      <c r="D25" s="17"/>
      <c r="E25" s="17"/>
      <c r="F25" s="40" t="s">
        <v>1</v>
      </c>
      <c r="G25" s="1" t="s">
        <v>1</v>
      </c>
    </row>
    <row r="26" spans="1:6" ht="14.25">
      <c r="A26" s="17" t="s">
        <v>52</v>
      </c>
      <c r="B26" s="17"/>
      <c r="C26" s="17"/>
      <c r="D26" s="17"/>
      <c r="E26" s="17"/>
      <c r="F26" s="38">
        <f>F19+F23+F24</f>
        <v>10181</v>
      </c>
    </row>
    <row r="27" spans="1:6" ht="3" customHeight="1">
      <c r="A27" s="17"/>
      <c r="B27" s="17"/>
      <c r="C27" s="17"/>
      <c r="D27" s="17"/>
      <c r="E27" s="17"/>
      <c r="F27" s="38" t="s">
        <v>1</v>
      </c>
    </row>
    <row r="28" spans="1:6" ht="14.25">
      <c r="A28" s="17"/>
      <c r="B28" s="17" t="s">
        <v>53</v>
      </c>
      <c r="C28" s="17"/>
      <c r="D28" s="17"/>
      <c r="E28" s="17"/>
      <c r="F28" s="38">
        <v>-1869</v>
      </c>
    </row>
    <row r="29" spans="1:6" ht="14.25">
      <c r="A29" s="17"/>
      <c r="B29" s="17" t="s">
        <v>46</v>
      </c>
      <c r="C29" s="17"/>
      <c r="D29" s="17"/>
      <c r="E29" s="17"/>
      <c r="F29" s="38">
        <v>-381</v>
      </c>
    </row>
    <row r="30" spans="1:6" ht="14.25">
      <c r="A30" s="17"/>
      <c r="B30" s="17" t="s">
        <v>71</v>
      </c>
      <c r="C30" s="17"/>
      <c r="D30" s="17"/>
      <c r="E30" s="17"/>
      <c r="F30" s="38">
        <v>-1150</v>
      </c>
    </row>
    <row r="31" spans="1:6" ht="9" customHeight="1">
      <c r="A31" s="17"/>
      <c r="B31" s="17"/>
      <c r="C31" s="17"/>
      <c r="D31" s="17"/>
      <c r="E31" s="17"/>
      <c r="F31" s="40" t="s">
        <v>1</v>
      </c>
    </row>
    <row r="32" spans="1:6" ht="14.25">
      <c r="A32" s="17" t="s">
        <v>55</v>
      </c>
      <c r="B32" s="17"/>
      <c r="C32" s="17"/>
      <c r="D32" s="17"/>
      <c r="E32" s="17"/>
      <c r="F32" s="38">
        <f>F26+F28+F29+F30</f>
        <v>6781</v>
      </c>
    </row>
    <row r="33" spans="1:6" ht="14.25">
      <c r="A33" s="17"/>
      <c r="B33" s="17"/>
      <c r="C33" s="17"/>
      <c r="D33" s="17"/>
      <c r="E33" s="17"/>
      <c r="F33" s="38" t="s">
        <v>1</v>
      </c>
    </row>
    <row r="34" spans="1:6" ht="14.25">
      <c r="A34" s="16" t="s">
        <v>56</v>
      </c>
      <c r="B34" s="17"/>
      <c r="C34" s="16"/>
      <c r="D34" s="17"/>
      <c r="E34" s="17"/>
      <c r="F34" s="38" t="s">
        <v>1</v>
      </c>
    </row>
    <row r="35" spans="1:6" ht="3" customHeight="1">
      <c r="A35" s="17"/>
      <c r="B35" s="17"/>
      <c r="C35" s="17"/>
      <c r="D35" s="17"/>
      <c r="E35" s="17"/>
      <c r="F35" s="38" t="s">
        <v>1</v>
      </c>
    </row>
    <row r="36" spans="1:6" ht="14.25">
      <c r="A36" s="17"/>
      <c r="B36" s="17" t="s">
        <v>57</v>
      </c>
      <c r="C36" s="17"/>
      <c r="D36" s="17"/>
      <c r="E36" s="17"/>
      <c r="F36" s="38">
        <v>5128</v>
      </c>
    </row>
    <row r="37" spans="1:6" ht="14.25">
      <c r="A37" s="17"/>
      <c r="B37" s="17" t="s">
        <v>72</v>
      </c>
      <c r="C37" s="17"/>
      <c r="D37" s="17"/>
      <c r="E37" s="17"/>
      <c r="F37" s="38">
        <v>1416</v>
      </c>
    </row>
    <row r="38" spans="1:6" ht="14.25">
      <c r="A38" s="17"/>
      <c r="B38" s="17" t="s">
        <v>58</v>
      </c>
      <c r="C38" s="17"/>
      <c r="D38" s="17"/>
      <c r="E38" s="17"/>
      <c r="F38" s="38">
        <v>-6080</v>
      </c>
    </row>
    <row r="39" spans="1:6" ht="14.25">
      <c r="A39" s="17"/>
      <c r="B39" s="17" t="s">
        <v>69</v>
      </c>
      <c r="C39" s="17"/>
      <c r="D39" s="17"/>
      <c r="E39" s="17"/>
      <c r="F39" s="38">
        <v>35</v>
      </c>
    </row>
    <row r="40" spans="1:6" ht="14.25">
      <c r="A40" s="17"/>
      <c r="B40" s="17" t="s">
        <v>59</v>
      </c>
      <c r="C40" s="17"/>
      <c r="D40" s="17"/>
      <c r="E40" s="17"/>
      <c r="F40" s="38">
        <v>-2851</v>
      </c>
    </row>
    <row r="41" spans="1:6" ht="14.25">
      <c r="A41" s="17"/>
      <c r="B41" s="17" t="s">
        <v>70</v>
      </c>
      <c r="C41" s="17"/>
      <c r="D41" s="17"/>
      <c r="E41" s="17"/>
      <c r="F41" s="38">
        <v>109</v>
      </c>
    </row>
    <row r="42" spans="1:6" ht="14.25">
      <c r="A42" s="17"/>
      <c r="B42" s="17" t="s">
        <v>54</v>
      </c>
      <c r="C42" s="17"/>
      <c r="D42" s="17"/>
      <c r="E42" s="17"/>
      <c r="F42" s="46">
        <f>SUM(F36:F41)</f>
        <v>-2243</v>
      </c>
    </row>
    <row r="43" spans="1:6" ht="12" customHeight="1">
      <c r="A43" s="17"/>
      <c r="B43" s="17"/>
      <c r="C43" s="17"/>
      <c r="D43" s="17"/>
      <c r="E43" s="17"/>
      <c r="F43" s="38" t="s">
        <v>1</v>
      </c>
    </row>
    <row r="44" spans="1:6" ht="14.25">
      <c r="A44" s="16" t="s">
        <v>60</v>
      </c>
      <c r="B44" s="17"/>
      <c r="C44" s="16"/>
      <c r="D44" s="17"/>
      <c r="E44" s="17"/>
      <c r="F44" s="38" t="s">
        <v>1</v>
      </c>
    </row>
    <row r="45" spans="1:6" ht="3" customHeight="1">
      <c r="A45" s="17"/>
      <c r="B45" s="17"/>
      <c r="C45" s="17"/>
      <c r="D45" s="17"/>
      <c r="E45" s="17"/>
      <c r="F45" s="38" t="s">
        <v>1</v>
      </c>
    </row>
    <row r="46" spans="1:6" ht="14.25">
      <c r="A46" s="17"/>
      <c r="B46" s="17" t="s">
        <v>87</v>
      </c>
      <c r="C46" s="17"/>
      <c r="D46" s="17"/>
      <c r="E46" s="17"/>
      <c r="F46" s="38">
        <v>336</v>
      </c>
    </row>
    <row r="47" spans="1:6" ht="14.25">
      <c r="A47" s="17"/>
      <c r="B47" s="17" t="s">
        <v>86</v>
      </c>
      <c r="C47" s="17"/>
      <c r="D47" s="47"/>
      <c r="E47" s="47"/>
      <c r="F47" s="38">
        <v>3122</v>
      </c>
    </row>
    <row r="48" spans="1:6" ht="14.25">
      <c r="A48" s="17"/>
      <c r="B48" s="17" t="s">
        <v>85</v>
      </c>
      <c r="C48" s="17"/>
      <c r="D48" s="17"/>
      <c r="E48" s="17"/>
      <c r="F48" s="38">
        <v>-6197</v>
      </c>
    </row>
    <row r="49" spans="1:6" ht="9" customHeight="1">
      <c r="A49" s="17"/>
      <c r="B49" s="17"/>
      <c r="C49" s="17"/>
      <c r="D49" s="17"/>
      <c r="E49" s="17"/>
      <c r="F49" s="38" t="s">
        <v>1</v>
      </c>
    </row>
    <row r="50" spans="1:6" ht="14.25">
      <c r="A50" s="17"/>
      <c r="B50" s="17" t="s">
        <v>61</v>
      </c>
      <c r="C50" s="17"/>
      <c r="D50" s="17"/>
      <c r="E50" s="17"/>
      <c r="F50" s="46">
        <f>F48+F47+F46</f>
        <v>-2739</v>
      </c>
    </row>
    <row r="51" spans="1:6" ht="12" customHeight="1">
      <c r="A51" s="17"/>
      <c r="B51" s="17"/>
      <c r="C51" s="17"/>
      <c r="D51" s="17"/>
      <c r="E51" s="17"/>
      <c r="F51" s="38" t="s">
        <v>1</v>
      </c>
    </row>
    <row r="52" spans="1:6" ht="14.25">
      <c r="A52" s="16" t="s">
        <v>62</v>
      </c>
      <c r="B52" s="17"/>
      <c r="C52" s="16"/>
      <c r="D52" s="17"/>
      <c r="E52" s="17"/>
      <c r="F52" s="38">
        <f>F50+F42+F32</f>
        <v>1799</v>
      </c>
    </row>
    <row r="53" spans="1:6" ht="6" customHeight="1">
      <c r="A53" s="16"/>
      <c r="B53" s="17"/>
      <c r="C53" s="16"/>
      <c r="D53" s="17"/>
      <c r="E53" s="17"/>
      <c r="F53" s="38" t="s">
        <v>1</v>
      </c>
    </row>
    <row r="54" spans="1:6" ht="14.25">
      <c r="A54" s="16" t="s">
        <v>64</v>
      </c>
      <c r="B54" s="17"/>
      <c r="C54" s="16"/>
      <c r="D54" s="17"/>
      <c r="E54" s="17"/>
      <c r="F54" s="38">
        <v>8778</v>
      </c>
    </row>
    <row r="55" spans="1:6" ht="6" customHeight="1">
      <c r="A55" s="16" t="s">
        <v>1</v>
      </c>
      <c r="B55" s="17"/>
      <c r="C55" s="16"/>
      <c r="D55" s="17"/>
      <c r="E55" s="17"/>
      <c r="F55" s="38" t="s">
        <v>1</v>
      </c>
    </row>
    <row r="56" spans="1:6" ht="15" thickBot="1">
      <c r="A56" s="16" t="s">
        <v>63</v>
      </c>
      <c r="B56" s="17"/>
      <c r="C56" s="16"/>
      <c r="D56" s="17"/>
      <c r="E56" s="17"/>
      <c r="F56" s="48">
        <f>F54+F52</f>
        <v>10577</v>
      </c>
    </row>
    <row r="57" spans="1:6" ht="12" customHeight="1" thickTop="1">
      <c r="A57" s="16"/>
      <c r="B57" s="17"/>
      <c r="C57" s="16"/>
      <c r="D57" s="17"/>
      <c r="E57" s="17"/>
      <c r="F57" s="38" t="s">
        <v>1</v>
      </c>
    </row>
    <row r="58" spans="1:6" ht="14.25">
      <c r="A58" s="16" t="s">
        <v>65</v>
      </c>
      <c r="B58" s="17"/>
      <c r="C58" s="16"/>
      <c r="D58" s="17"/>
      <c r="E58" s="17"/>
      <c r="F58" s="38" t="s">
        <v>1</v>
      </c>
    </row>
    <row r="59" spans="1:6" ht="6" customHeight="1">
      <c r="A59" s="17"/>
      <c r="B59" s="17"/>
      <c r="C59" s="17"/>
      <c r="D59" s="17"/>
      <c r="E59" s="17"/>
      <c r="F59" s="38" t="s">
        <v>1</v>
      </c>
    </row>
    <row r="60" spans="1:6" ht="14.25">
      <c r="A60" s="17" t="s">
        <v>66</v>
      </c>
      <c r="B60" s="17"/>
      <c r="C60" s="17"/>
      <c r="D60" s="17"/>
      <c r="E60" s="17"/>
      <c r="F60" s="38">
        <v>955</v>
      </c>
    </row>
    <row r="61" spans="1:7" ht="14.25">
      <c r="A61" s="17" t="s">
        <v>67</v>
      </c>
      <c r="B61" s="17"/>
      <c r="C61" s="17"/>
      <c r="D61" s="17"/>
      <c r="E61" s="17"/>
      <c r="F61" s="38">
        <v>11500</v>
      </c>
      <c r="G61" s="11" t="s">
        <v>1</v>
      </c>
    </row>
    <row r="62" spans="1:6" ht="14.25">
      <c r="A62" s="17" t="s">
        <v>68</v>
      </c>
      <c r="B62" s="17"/>
      <c r="C62" s="17"/>
      <c r="D62" s="17"/>
      <c r="E62" s="17"/>
      <c r="F62" s="38">
        <v>-1878</v>
      </c>
    </row>
    <row r="63" spans="1:6" ht="15" thickBot="1">
      <c r="A63" s="17"/>
      <c r="B63" s="17"/>
      <c r="C63" s="17"/>
      <c r="D63" s="17"/>
      <c r="E63" s="17"/>
      <c r="F63" s="48">
        <f>SUM(F60:F62)</f>
        <v>10577</v>
      </c>
    </row>
    <row r="64" spans="1:6" ht="15" thickTop="1">
      <c r="A64" s="17"/>
      <c r="B64" s="17"/>
      <c r="C64" s="17"/>
      <c r="D64" s="17"/>
      <c r="E64" s="17"/>
      <c r="F64" s="38"/>
    </row>
    <row r="65" spans="1:6" ht="14.25">
      <c r="A65" s="17" t="s">
        <v>91</v>
      </c>
      <c r="B65" s="17"/>
      <c r="C65" s="17"/>
      <c r="D65" s="17"/>
      <c r="E65" s="17"/>
      <c r="F65" s="38"/>
    </row>
    <row r="67" spans="1:8" ht="30" customHeight="1">
      <c r="A67" s="88" t="s">
        <v>95</v>
      </c>
      <c r="B67" s="88"/>
      <c r="C67" s="88"/>
      <c r="D67" s="88"/>
      <c r="E67" s="88"/>
      <c r="F67" s="88"/>
      <c r="G67" s="88"/>
      <c r="H67" s="88"/>
    </row>
  </sheetData>
  <mergeCells count="4">
    <mergeCell ref="A4:G4"/>
    <mergeCell ref="E8:G8"/>
    <mergeCell ref="E9:G9"/>
    <mergeCell ref="A67:H67"/>
  </mergeCells>
  <printOptions/>
  <pageMargins left="0.7480314960629921" right="0.35433070866141736" top="0.2362204724409449" bottom="0.15748031496062992" header="0" footer="0.5118110236220472"/>
  <pageSetup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2" sqref="A12"/>
    </sheetView>
  </sheetViews>
  <sheetFormatPr defaultColWidth="9.140625" defaultRowHeight="12.75"/>
  <cols>
    <col min="1" max="1" width="3.421875" style="1" customWidth="1"/>
    <col min="2" max="2" width="23.00390625" style="1" customWidth="1"/>
    <col min="3" max="3" width="9.7109375" style="1" customWidth="1"/>
    <col min="4" max="4" width="16.7109375" style="4" customWidth="1"/>
    <col min="5" max="5" width="17.7109375" style="4" customWidth="1"/>
    <col min="6" max="6" width="16.7109375" style="4" customWidth="1"/>
    <col min="7" max="7" width="13.7109375" style="1" customWidth="1"/>
    <col min="8" max="16384" width="9.140625" style="1" customWidth="1"/>
  </cols>
  <sheetData>
    <row r="1" spans="1:6" ht="14.25">
      <c r="A1" s="50" t="s">
        <v>103</v>
      </c>
      <c r="B1" s="50"/>
      <c r="C1" s="50"/>
      <c r="D1" s="51"/>
      <c r="E1" s="51"/>
      <c r="F1" s="51"/>
    </row>
    <row r="2" spans="1:6" ht="14.25">
      <c r="A2" s="49" t="s">
        <v>104</v>
      </c>
      <c r="B2" s="50"/>
      <c r="C2" s="50"/>
      <c r="D2" s="51"/>
      <c r="E2" s="51"/>
      <c r="F2" s="51"/>
    </row>
    <row r="3" spans="1:6" ht="14.25">
      <c r="A3" s="50"/>
      <c r="B3" s="50"/>
      <c r="C3" s="50"/>
      <c r="D3" s="51"/>
      <c r="E3" s="51"/>
      <c r="F3" s="51"/>
    </row>
    <row r="4" spans="1:6" ht="28.5" customHeight="1">
      <c r="A4" s="86" t="s">
        <v>105</v>
      </c>
      <c r="B4" s="86"/>
      <c r="C4" s="86"/>
      <c r="D4" s="86"/>
      <c r="E4" s="86"/>
      <c r="F4" s="86"/>
    </row>
    <row r="5" spans="1:7" ht="13.5" thickBot="1">
      <c r="A5" s="30"/>
      <c r="B5" s="30"/>
      <c r="C5" s="30"/>
      <c r="D5" s="43"/>
      <c r="E5" s="43"/>
      <c r="F5" s="43"/>
      <c r="G5" s="30"/>
    </row>
    <row r="7" spans="1:6" s="2" customFormat="1" ht="15.75">
      <c r="A7" s="29" t="s">
        <v>74</v>
      </c>
      <c r="C7" s="6"/>
      <c r="D7" s="7"/>
      <c r="E7" s="7"/>
      <c r="F7" s="8"/>
    </row>
    <row r="8" spans="2:6" s="2" customFormat="1" ht="19.5" customHeight="1">
      <c r="B8" s="5" t="s">
        <v>1</v>
      </c>
      <c r="C8" s="5"/>
      <c r="D8" s="14"/>
      <c r="E8" s="15"/>
      <c r="F8" s="8"/>
    </row>
    <row r="9" spans="1:7" s="2" customFormat="1" ht="32.25" customHeight="1">
      <c r="A9" s="95" t="s">
        <v>128</v>
      </c>
      <c r="B9" s="95"/>
      <c r="C9" s="96"/>
      <c r="D9" s="63" t="s">
        <v>19</v>
      </c>
      <c r="E9" s="85" t="s">
        <v>101</v>
      </c>
      <c r="F9" s="70" t="s">
        <v>24</v>
      </c>
      <c r="G9" s="60" t="s">
        <v>0</v>
      </c>
    </row>
    <row r="10" spans="1:7" ht="14.25">
      <c r="A10" s="17"/>
      <c r="B10" s="17"/>
      <c r="C10" s="17"/>
      <c r="D10" s="68" t="s">
        <v>47</v>
      </c>
      <c r="E10" s="68" t="s">
        <v>47</v>
      </c>
      <c r="F10" s="69" t="s">
        <v>47</v>
      </c>
      <c r="G10" s="69" t="s">
        <v>47</v>
      </c>
    </row>
    <row r="11" spans="1:7" ht="9" customHeight="1">
      <c r="A11" s="17"/>
      <c r="B11" s="17"/>
      <c r="C11" s="17"/>
      <c r="D11" s="64"/>
      <c r="E11" s="64"/>
      <c r="F11" s="61"/>
      <c r="G11" s="61"/>
    </row>
    <row r="12" spans="1:7" ht="14.25">
      <c r="A12" s="17" t="s">
        <v>75</v>
      </c>
      <c r="B12" s="17"/>
      <c r="C12" s="17"/>
      <c r="D12" s="65">
        <v>57204357</v>
      </c>
      <c r="E12" s="65">
        <f>9959637+475000-87</f>
        <v>10434550</v>
      </c>
      <c r="F12" s="67">
        <f>16265844</f>
        <v>16265844</v>
      </c>
      <c r="G12" s="62">
        <f>SUM(D12:F12)</f>
        <v>83904751</v>
      </c>
    </row>
    <row r="13" spans="1:7" ht="14.25">
      <c r="A13" s="17"/>
      <c r="B13" s="17"/>
      <c r="C13" s="17"/>
      <c r="D13" s="65"/>
      <c r="E13" s="65"/>
      <c r="F13" s="67"/>
      <c r="G13" s="62"/>
    </row>
    <row r="14" spans="1:7" ht="14.25">
      <c r="A14" s="17" t="s">
        <v>78</v>
      </c>
      <c r="B14" s="17"/>
      <c r="C14" s="17"/>
      <c r="D14" s="65">
        <v>0</v>
      </c>
      <c r="E14" s="65">
        <v>-33</v>
      </c>
      <c r="F14" s="67">
        <v>0</v>
      </c>
      <c r="G14" s="62">
        <f>SUM(D14:F14)</f>
        <v>-33</v>
      </c>
    </row>
    <row r="15" spans="1:7" ht="14.25">
      <c r="A15" s="17" t="s">
        <v>79</v>
      </c>
      <c r="B15" s="17"/>
      <c r="C15" s="17"/>
      <c r="D15" s="65">
        <v>0</v>
      </c>
      <c r="E15" s="65">
        <v>0</v>
      </c>
      <c r="F15" s="67">
        <v>-1149847</v>
      </c>
      <c r="G15" s="62">
        <f>SUM(D15:F15)</f>
        <v>-1149847</v>
      </c>
    </row>
    <row r="16" spans="1:7" ht="14.25">
      <c r="A16" s="17" t="s">
        <v>77</v>
      </c>
      <c r="B16" s="17"/>
      <c r="C16" s="17"/>
      <c r="D16" s="65">
        <v>334000</v>
      </c>
      <c r="E16" s="65">
        <v>2400</v>
      </c>
      <c r="F16" s="67">
        <v>0</v>
      </c>
      <c r="G16" s="62">
        <f>SUM(D16:F16)</f>
        <v>336400</v>
      </c>
    </row>
    <row r="17" spans="1:7" ht="14.25">
      <c r="A17" s="17" t="s">
        <v>90</v>
      </c>
      <c r="B17" s="17"/>
      <c r="C17" s="17"/>
      <c r="D17" s="65">
        <v>0</v>
      </c>
      <c r="E17" s="65">
        <v>11823</v>
      </c>
      <c r="F17" s="67">
        <v>0</v>
      </c>
      <c r="G17" s="62">
        <f>SUM(D17:F17)</f>
        <v>11823</v>
      </c>
    </row>
    <row r="18" spans="1:7" ht="14.25">
      <c r="A18" s="17" t="s">
        <v>1</v>
      </c>
      <c r="B18" s="17"/>
      <c r="C18" s="17"/>
      <c r="D18" s="65"/>
      <c r="E18" s="65"/>
      <c r="F18" s="67" t="s">
        <v>1</v>
      </c>
      <c r="G18" s="62" t="s">
        <v>1</v>
      </c>
    </row>
    <row r="19" spans="1:7" ht="14.25">
      <c r="A19" s="17" t="s">
        <v>48</v>
      </c>
      <c r="B19" s="17"/>
      <c r="C19" s="17"/>
      <c r="D19" s="65">
        <v>0</v>
      </c>
      <c r="E19" s="65">
        <v>0</v>
      </c>
      <c r="F19" s="67">
        <v>3750687</v>
      </c>
      <c r="G19" s="62">
        <f>SUM(D19:F19)</f>
        <v>3750687</v>
      </c>
    </row>
    <row r="20" spans="1:7" ht="14.25">
      <c r="A20" s="17"/>
      <c r="B20" s="17"/>
      <c r="C20" s="17"/>
      <c r="D20" s="65"/>
      <c r="E20" s="65"/>
      <c r="F20" s="67"/>
      <c r="G20" s="62" t="s">
        <v>1</v>
      </c>
    </row>
    <row r="21" spans="1:7" ht="14.25">
      <c r="A21" s="17" t="s">
        <v>76</v>
      </c>
      <c r="B21" s="17"/>
      <c r="C21" s="17"/>
      <c r="D21" s="66">
        <f>SUM(D12:D20)</f>
        <v>57538357</v>
      </c>
      <c r="E21" s="66">
        <f>SUM(E12:E20)</f>
        <v>10448740</v>
      </c>
      <c r="F21" s="37">
        <f>SUM(F12:F20)</f>
        <v>18866684</v>
      </c>
      <c r="G21" s="37">
        <f>SUM(G12:G20)</f>
        <v>86853781</v>
      </c>
    </row>
    <row r="22" spans="1:7" ht="14.25">
      <c r="A22" s="17"/>
      <c r="B22" s="17"/>
      <c r="C22" s="17"/>
      <c r="D22" s="74"/>
      <c r="E22" s="73"/>
      <c r="F22" s="73"/>
      <c r="G22" s="71" t="s">
        <v>1</v>
      </c>
    </row>
    <row r="23" spans="1:7" ht="28.5" customHeight="1">
      <c r="A23" s="95" t="s">
        <v>127</v>
      </c>
      <c r="B23" s="95"/>
      <c r="C23" s="96"/>
      <c r="D23" s="64"/>
      <c r="E23" s="61"/>
      <c r="F23" s="61"/>
      <c r="G23" s="72"/>
    </row>
    <row r="24" spans="1:7" ht="14.25">
      <c r="A24" s="17"/>
      <c r="B24" s="17"/>
      <c r="C24" s="17"/>
      <c r="D24" s="64"/>
      <c r="E24" s="61"/>
      <c r="F24" s="61"/>
      <c r="G24" s="61"/>
    </row>
    <row r="25" spans="1:7" ht="14.25">
      <c r="A25" s="17" t="s">
        <v>96</v>
      </c>
      <c r="B25" s="17"/>
      <c r="C25" s="17"/>
      <c r="D25" s="65">
        <v>19800000</v>
      </c>
      <c r="E25" s="67">
        <f>5199994+475000-87</f>
        <v>5674907</v>
      </c>
      <c r="F25" s="67">
        <v>20116465</v>
      </c>
      <c r="G25" s="62">
        <f>SUM(D25:F25)</f>
        <v>45591372</v>
      </c>
    </row>
    <row r="26" spans="1:7" ht="14.25">
      <c r="A26" s="17"/>
      <c r="B26" s="17"/>
      <c r="C26" s="17"/>
      <c r="D26" s="65"/>
      <c r="E26" s="67"/>
      <c r="F26" s="67"/>
      <c r="G26" s="62"/>
    </row>
    <row r="27" spans="1:7" ht="14.25">
      <c r="A27" s="17" t="s">
        <v>97</v>
      </c>
      <c r="B27" s="17"/>
      <c r="C27" s="17"/>
      <c r="D27" s="65">
        <v>6600000</v>
      </c>
      <c r="E27" s="67">
        <v>0</v>
      </c>
      <c r="F27" s="67">
        <v>-6600000</v>
      </c>
      <c r="G27" s="62">
        <f>SUM(D27:F27)</f>
        <v>0</v>
      </c>
    </row>
    <row r="28" spans="1:7" ht="14.25">
      <c r="A28" s="17" t="s">
        <v>129</v>
      </c>
      <c r="B28" s="17"/>
      <c r="C28" s="17"/>
      <c r="D28" s="65">
        <v>19800000</v>
      </c>
      <c r="E28" s="67">
        <v>0</v>
      </c>
      <c r="F28" s="67">
        <v>0</v>
      </c>
      <c r="G28" s="62">
        <f>SUM(D28:F28)</f>
        <v>19800000</v>
      </c>
    </row>
    <row r="29" spans="1:7" ht="14.25">
      <c r="A29" s="17" t="s">
        <v>98</v>
      </c>
      <c r="B29" s="17"/>
      <c r="C29" s="17"/>
      <c r="D29" s="65" t="s">
        <v>1</v>
      </c>
      <c r="E29" s="67"/>
      <c r="F29" s="67" t="s">
        <v>1</v>
      </c>
      <c r="G29" s="62"/>
    </row>
    <row r="30" spans="1:7" ht="14.25">
      <c r="A30" s="17" t="s">
        <v>99</v>
      </c>
      <c r="B30" s="17"/>
      <c r="C30" s="17"/>
      <c r="D30" s="65">
        <v>10980357</v>
      </c>
      <c r="E30" s="67">
        <v>4759643</v>
      </c>
      <c r="F30" s="67">
        <v>0</v>
      </c>
      <c r="G30" s="62">
        <f>SUM(D30:F30)</f>
        <v>15740000</v>
      </c>
    </row>
    <row r="31" spans="1:7" ht="14.25">
      <c r="A31" s="17"/>
      <c r="B31" s="17"/>
      <c r="C31" s="17"/>
      <c r="D31" s="65"/>
      <c r="E31" s="67"/>
      <c r="F31" s="67"/>
      <c r="G31" s="62"/>
    </row>
    <row r="32" spans="1:7" ht="14.25">
      <c r="A32" s="17" t="s">
        <v>48</v>
      </c>
      <c r="B32" s="17"/>
      <c r="C32" s="17"/>
      <c r="D32" s="65">
        <v>0</v>
      </c>
      <c r="E32" s="67">
        <v>0</v>
      </c>
      <c r="F32" s="67">
        <f>14030656-13516465</f>
        <v>514191</v>
      </c>
      <c r="G32" s="62">
        <f>SUM(D32:F32)</f>
        <v>514191</v>
      </c>
    </row>
    <row r="33" spans="1:7" ht="14.25">
      <c r="A33" s="17"/>
      <c r="B33" s="17"/>
      <c r="C33" s="17"/>
      <c r="D33" s="65"/>
      <c r="E33" s="67"/>
      <c r="F33" s="67"/>
      <c r="G33" s="62" t="s">
        <v>1</v>
      </c>
    </row>
    <row r="34" spans="1:7" ht="14.25">
      <c r="A34" s="17" t="s">
        <v>100</v>
      </c>
      <c r="B34" s="17"/>
      <c r="C34" s="17"/>
      <c r="D34" s="66">
        <f>SUM(D25:D33)</f>
        <v>57180357</v>
      </c>
      <c r="E34" s="37">
        <f>SUM(E25:E33)</f>
        <v>10434550</v>
      </c>
      <c r="F34" s="37">
        <f>SUM(F25:F33)</f>
        <v>14030656</v>
      </c>
      <c r="G34" s="37">
        <f>SUM(G25:G33)</f>
        <v>81645563</v>
      </c>
    </row>
    <row r="35" spans="1:7" ht="14.25">
      <c r="A35" s="17"/>
      <c r="B35" s="17"/>
      <c r="C35" s="17"/>
      <c r="D35" s="38"/>
      <c r="E35" s="38"/>
      <c r="F35" s="38"/>
      <c r="G35" s="45" t="s">
        <v>1</v>
      </c>
    </row>
    <row r="36" spans="1:7" ht="14.25">
      <c r="A36" s="17"/>
      <c r="B36" s="17"/>
      <c r="C36" s="17"/>
      <c r="D36" s="38"/>
      <c r="E36" s="38"/>
      <c r="F36" s="38"/>
      <c r="G36" s="45"/>
    </row>
    <row r="37" spans="1:7" ht="26.25" customHeight="1">
      <c r="A37" s="88" t="s">
        <v>102</v>
      </c>
      <c r="B37" s="88"/>
      <c r="C37" s="88"/>
      <c r="D37" s="88"/>
      <c r="E37" s="88"/>
      <c r="F37" s="88"/>
      <c r="G37" s="88"/>
    </row>
    <row r="38" spans="1:7" ht="14.25">
      <c r="A38" s="17"/>
      <c r="B38" s="17"/>
      <c r="C38" s="17"/>
      <c r="D38" s="45"/>
      <c r="E38" s="45"/>
      <c r="F38" s="45"/>
      <c r="G38" s="45"/>
    </row>
  </sheetData>
  <mergeCells count="4">
    <mergeCell ref="A37:G37"/>
    <mergeCell ref="A4:F4"/>
    <mergeCell ref="A23:C23"/>
    <mergeCell ref="A9:C9"/>
  </mergeCells>
  <printOptions/>
  <pageMargins left="0.7480314960629921" right="0.35433070866141736" top="0.31496062992125984" bottom="0.1968503937007874" header="0" footer="0.196850393700787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ADVANCE INDUSTRIES SDN BHD</dc:creator>
  <cp:keywords/>
  <dc:description/>
  <cp:lastModifiedBy>Arthur Andersen</cp:lastModifiedBy>
  <cp:lastPrinted>2002-11-20T08:18:13Z</cp:lastPrinted>
  <dcterms:created xsi:type="dcterms:W3CDTF">2002-07-31T09:46:35Z</dcterms:created>
  <dcterms:modified xsi:type="dcterms:W3CDTF">2002-11-20T08:32:34Z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